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Hamburg\Trabajos Luis\1116\"/>
    </mc:Choice>
  </mc:AlternateContent>
  <bookViews>
    <workbookView xWindow="0" yWindow="0" windowWidth="18330" windowHeight="10740"/>
  </bookViews>
  <sheets>
    <sheet name="Amortizacion Ley" sheetId="2" r:id="rId1"/>
    <sheet name="PYG FC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2" l="1"/>
  <c r="L37" i="2"/>
  <c r="K37" i="2"/>
  <c r="J37" i="2"/>
  <c r="I37" i="2"/>
  <c r="H37" i="2"/>
  <c r="G37" i="2"/>
  <c r="F37" i="2"/>
  <c r="E37" i="2"/>
  <c r="D37" i="2"/>
  <c r="AP32" i="2"/>
  <c r="AP31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M36" i="2"/>
  <c r="L36" i="2"/>
  <c r="K36" i="2"/>
  <c r="J36" i="2"/>
  <c r="I36" i="2"/>
  <c r="H36" i="2"/>
  <c r="G36" i="2"/>
  <c r="F36" i="2"/>
  <c r="E36" i="2"/>
  <c r="D36" i="2"/>
  <c r="E15" i="2"/>
  <c r="C3" i="2"/>
  <c r="E21" i="2" s="1"/>
  <c r="D29" i="2"/>
  <c r="E25" i="2"/>
  <c r="F26" i="2" s="1"/>
  <c r="E20" i="2"/>
  <c r="F21" i="2" s="1"/>
  <c r="E14" i="2"/>
  <c r="F14" i="2" s="1"/>
  <c r="F15" i="2" l="1"/>
  <c r="G15" i="2"/>
  <c r="E26" i="2"/>
  <c r="E9" i="2"/>
  <c r="F20" i="2"/>
  <c r="G21" i="2" s="1"/>
  <c r="G14" i="2"/>
  <c r="H15" i="2" s="1"/>
  <c r="F25" i="2"/>
  <c r="G26" i="2" s="1"/>
  <c r="E29" i="2"/>
  <c r="E8" i="2"/>
  <c r="F9" i="2" s="1"/>
  <c r="F29" i="2" l="1"/>
  <c r="F8" i="2"/>
  <c r="G9" i="2" s="1"/>
  <c r="G25" i="2"/>
  <c r="H26" i="2" s="1"/>
  <c r="G20" i="2"/>
  <c r="H21" i="2" s="1"/>
  <c r="H14" i="2"/>
  <c r="I15" i="2" s="1"/>
  <c r="H20" i="2" l="1"/>
  <c r="I21" i="2" s="1"/>
  <c r="H25" i="2"/>
  <c r="I26" i="2" s="1"/>
  <c r="I14" i="2"/>
  <c r="J15" i="2" s="1"/>
  <c r="G8" i="2"/>
  <c r="H9" i="2" s="1"/>
  <c r="G29" i="2"/>
  <c r="H8" i="2" l="1"/>
  <c r="I9" i="2" s="1"/>
  <c r="H29" i="2"/>
  <c r="I25" i="2"/>
  <c r="J26" i="2" s="1"/>
  <c r="J14" i="2"/>
  <c r="K15" i="2" s="1"/>
  <c r="I20" i="2"/>
  <c r="J21" i="2" s="1"/>
  <c r="J25" i="2" l="1"/>
  <c r="K26" i="2" s="1"/>
  <c r="K14" i="2"/>
  <c r="L15" i="2" s="1"/>
  <c r="J20" i="2"/>
  <c r="K21" i="2" s="1"/>
  <c r="I8" i="2"/>
  <c r="J9" i="2" s="1"/>
  <c r="I29" i="2"/>
  <c r="K20" i="2" l="1"/>
  <c r="L21" i="2" s="1"/>
  <c r="J29" i="2"/>
  <c r="J8" i="2"/>
  <c r="K9" i="2" s="1"/>
  <c r="L14" i="2"/>
  <c r="M15" i="2" s="1"/>
  <c r="K25" i="2"/>
  <c r="L26" i="2" s="1"/>
  <c r="L25" i="2" l="1"/>
  <c r="M26" i="2" s="1"/>
  <c r="M14" i="2"/>
  <c r="N15" i="2" s="1"/>
  <c r="K29" i="2"/>
  <c r="K8" i="2"/>
  <c r="L9" i="2" s="1"/>
  <c r="L20" i="2"/>
  <c r="M21" i="2" s="1"/>
  <c r="M20" i="2" l="1"/>
  <c r="N21" i="2" s="1"/>
  <c r="L29" i="2"/>
  <c r="L8" i="2"/>
  <c r="M9" i="2" s="1"/>
  <c r="N14" i="2"/>
  <c r="O15" i="2" s="1"/>
  <c r="M25" i="2"/>
  <c r="N26" i="2" s="1"/>
  <c r="O14" i="2" l="1"/>
  <c r="P15" i="2" s="1"/>
  <c r="M29" i="2"/>
  <c r="M8" i="2"/>
  <c r="N9" i="2" s="1"/>
  <c r="N25" i="2"/>
  <c r="O26" i="2" s="1"/>
  <c r="N20" i="2"/>
  <c r="O21" i="2" s="1"/>
  <c r="O20" i="2" l="1"/>
  <c r="P21" i="2" s="1"/>
  <c r="O25" i="2"/>
  <c r="P26" i="2" s="1"/>
  <c r="P14" i="2"/>
  <c r="Q15" i="2" s="1"/>
  <c r="N8" i="2"/>
  <c r="O9" i="2" s="1"/>
  <c r="N29" i="2"/>
  <c r="Q14" i="2" l="1"/>
  <c r="R15" i="2" s="1"/>
  <c r="O8" i="2"/>
  <c r="P9" i="2" s="1"/>
  <c r="O29" i="2"/>
  <c r="P25" i="2"/>
  <c r="Q26" i="2" s="1"/>
  <c r="P20" i="2"/>
  <c r="Q21" i="2" s="1"/>
  <c r="Q25" i="2" l="1"/>
  <c r="R26" i="2" s="1"/>
  <c r="R14" i="2"/>
  <c r="S15" i="2" s="1"/>
  <c r="Q20" i="2"/>
  <c r="R21" i="2" s="1"/>
  <c r="P8" i="2"/>
  <c r="Q9" i="2" s="1"/>
  <c r="P29" i="2"/>
  <c r="S14" i="2" l="1"/>
  <c r="T15" i="2" s="1"/>
  <c r="R20" i="2"/>
  <c r="S21" i="2" s="1"/>
  <c r="Q8" i="2"/>
  <c r="R9" i="2" s="1"/>
  <c r="Q29" i="2"/>
  <c r="R25" i="2"/>
  <c r="S26" i="2" s="1"/>
  <c r="S25" i="2" l="1"/>
  <c r="T26" i="2" s="1"/>
  <c r="R8" i="2"/>
  <c r="S9" i="2" s="1"/>
  <c r="R29" i="2"/>
  <c r="T14" i="2"/>
  <c r="U15" i="2" s="1"/>
  <c r="S20" i="2"/>
  <c r="T21" i="2" s="1"/>
  <c r="T20" i="2" l="1"/>
  <c r="U21" i="2" s="1"/>
  <c r="U14" i="2"/>
  <c r="V15" i="2" s="1"/>
  <c r="S29" i="2"/>
  <c r="S8" i="2"/>
  <c r="T9" i="2" s="1"/>
  <c r="T25" i="2"/>
  <c r="U26" i="2" s="1"/>
  <c r="T29" i="2" l="1"/>
  <c r="T8" i="2"/>
  <c r="U9" i="2" s="1"/>
  <c r="V14" i="2"/>
  <c r="W15" i="2" s="1"/>
  <c r="U25" i="2"/>
  <c r="V26" i="2" s="1"/>
  <c r="U20" i="2"/>
  <c r="V21" i="2" s="1"/>
  <c r="W14" i="2" l="1"/>
  <c r="X15" i="2" s="1"/>
  <c r="V25" i="2"/>
  <c r="W26" i="2" s="1"/>
  <c r="U29" i="2"/>
  <c r="U8" i="2"/>
  <c r="V9" i="2" s="1"/>
  <c r="V20" i="2"/>
  <c r="W21" i="2" s="1"/>
  <c r="W20" i="2" l="1"/>
  <c r="X21" i="2" s="1"/>
  <c r="V8" i="2"/>
  <c r="W9" i="2" s="1"/>
  <c r="V29" i="2"/>
  <c r="W25" i="2"/>
  <c r="X26" i="2" s="1"/>
  <c r="X14" i="2"/>
  <c r="Y15" i="2" s="1"/>
  <c r="Y14" i="2" l="1"/>
  <c r="Z15" i="2" s="1"/>
  <c r="X25" i="2"/>
  <c r="Y26" i="2" s="1"/>
  <c r="W8" i="2"/>
  <c r="X9" i="2" s="1"/>
  <c r="W29" i="2"/>
  <c r="X20" i="2"/>
  <c r="Y21" i="2" s="1"/>
  <c r="X8" i="2" l="1"/>
  <c r="Y9" i="2" s="1"/>
  <c r="X29" i="2"/>
  <c r="Z14" i="2"/>
  <c r="AA15" i="2" s="1"/>
  <c r="Y20" i="2"/>
  <c r="Z21" i="2" s="1"/>
  <c r="Y25" i="2"/>
  <c r="Z26" i="2" s="1"/>
  <c r="Z25" i="2" l="1"/>
  <c r="AA26" i="2" s="1"/>
  <c r="Z20" i="2"/>
  <c r="AA21" i="2" s="1"/>
  <c r="AA14" i="2"/>
  <c r="AB15" i="2" s="1"/>
  <c r="Y8" i="2"/>
  <c r="Z9" i="2" s="1"/>
  <c r="Y29" i="2"/>
  <c r="Z8" i="2" l="1"/>
  <c r="AA9" i="2" s="1"/>
  <c r="Z29" i="2"/>
  <c r="AA20" i="2"/>
  <c r="AB21" i="2" s="1"/>
  <c r="AB14" i="2"/>
  <c r="AC15" i="2" s="1"/>
  <c r="AA25" i="2"/>
  <c r="AB26" i="2" s="1"/>
  <c r="AC14" i="2" l="1"/>
  <c r="AD15" i="2" s="1"/>
  <c r="AB25" i="2"/>
  <c r="AC26" i="2" s="1"/>
  <c r="AB20" i="2"/>
  <c r="AC21" i="2" s="1"/>
  <c r="AA29" i="2"/>
  <c r="AA8" i="2"/>
  <c r="AB9" i="2" s="1"/>
  <c r="AC25" i="2" l="1"/>
  <c r="AD26" i="2" s="1"/>
  <c r="AC20" i="2"/>
  <c r="AD21" i="2" s="1"/>
  <c r="AB29" i="2"/>
  <c r="AB8" i="2"/>
  <c r="AC9" i="2" s="1"/>
  <c r="AD14" i="2"/>
  <c r="AE15" i="2" s="1"/>
  <c r="AE14" i="2" l="1"/>
  <c r="AF15" i="2" s="1"/>
  <c r="AD20" i="2"/>
  <c r="AE21" i="2" s="1"/>
  <c r="AC29" i="2"/>
  <c r="AC8" i="2"/>
  <c r="AD9" i="2" s="1"/>
  <c r="AD25" i="2"/>
  <c r="AE26" i="2" s="1"/>
  <c r="AE25" i="2" l="1"/>
  <c r="AF26" i="2" s="1"/>
  <c r="AD29" i="2"/>
  <c r="AD8" i="2"/>
  <c r="AE9" i="2" s="1"/>
  <c r="AE20" i="2"/>
  <c r="AF21" i="2" s="1"/>
  <c r="AF14" i="2"/>
  <c r="AF20" i="2" l="1"/>
  <c r="AG21" i="2" s="1"/>
  <c r="AE8" i="2"/>
  <c r="AF9" i="2" s="1"/>
  <c r="AE29" i="2"/>
  <c r="AF25" i="2"/>
  <c r="AG26" i="2" s="1"/>
  <c r="AG25" i="2" l="1"/>
  <c r="AH26" i="2" s="1"/>
  <c r="AF8" i="2"/>
  <c r="AF29" i="2"/>
  <c r="AG20" i="2"/>
  <c r="AH21" i="2" s="1"/>
  <c r="AG29" i="2"/>
  <c r="AH20" i="2" l="1"/>
  <c r="AI21" i="2" s="1"/>
  <c r="AH25" i="2"/>
  <c r="AI26" i="2" s="1"/>
  <c r="AH29" i="2" l="1"/>
  <c r="AI25" i="2"/>
  <c r="AJ26" i="2" s="1"/>
  <c r="AI29" i="2"/>
  <c r="AI20" i="2"/>
  <c r="AJ25" i="2" l="1"/>
  <c r="AK26" i="2" s="1"/>
  <c r="AJ29" i="2"/>
  <c r="AK29" i="2" l="1"/>
  <c r="AK25" i="2"/>
  <c r="AL26" i="2" s="1"/>
  <c r="AL29" i="2" l="1"/>
  <c r="AL25" i="2"/>
  <c r="AM26" i="2" s="1"/>
  <c r="AM29" i="2" l="1"/>
  <c r="AM25" i="2"/>
  <c r="AN26" i="2" s="1"/>
  <c r="AN29" i="2" l="1"/>
  <c r="AN25" i="2"/>
  <c r="AO26" i="2" s="1"/>
  <c r="AO25" i="2" l="1"/>
  <c r="AO29" i="2"/>
</calcChain>
</file>

<file path=xl/sharedStrings.xml><?xml version="1.0" encoding="utf-8"?>
<sst xmlns="http://schemas.openxmlformats.org/spreadsheetml/2006/main" count="93" uniqueCount="79">
  <si>
    <t>LA HAMBURGUESERÍA</t>
  </si>
  <si>
    <t xml:space="preserve">Ingresos Operacionales </t>
  </si>
  <si>
    <t>Ingresos PDV</t>
  </si>
  <si>
    <t>Ingresos Eventos</t>
  </si>
  <si>
    <t>Costo de Venta</t>
  </si>
  <si>
    <t>Compra de Alimentos y bebidas</t>
  </si>
  <si>
    <t>Mano de obra Directa</t>
  </si>
  <si>
    <t>Costos Indirectos</t>
  </si>
  <si>
    <t>Utilidad Bruta</t>
  </si>
  <si>
    <t xml:space="preserve">Gastos Administrativos </t>
  </si>
  <si>
    <t xml:space="preserve">Gastos de Personal </t>
  </si>
  <si>
    <t>Honorarios</t>
  </si>
  <si>
    <t>Arrendamientos Equipos</t>
  </si>
  <si>
    <t>Servicios</t>
  </si>
  <si>
    <t>Gastos Legales, trámites y licencias</t>
  </si>
  <si>
    <t>Mantenimiento y Reparaciones</t>
  </si>
  <si>
    <t>Adecuacion de Instalaciones</t>
  </si>
  <si>
    <t>Diversos</t>
  </si>
  <si>
    <t>Gastos Bancarios</t>
  </si>
  <si>
    <t>Gastos de Venta</t>
  </si>
  <si>
    <t xml:space="preserve">Gastos de personal </t>
  </si>
  <si>
    <t>Contribuciones</t>
  </si>
  <si>
    <t>Industria Y Comercio</t>
  </si>
  <si>
    <t>Al turismo</t>
  </si>
  <si>
    <t>Comisión Bancos</t>
  </si>
  <si>
    <t>Arrendamientos + Admis</t>
  </si>
  <si>
    <t>Plataformas</t>
  </si>
  <si>
    <t>Depreciaciones</t>
  </si>
  <si>
    <t>Amortizaciones</t>
  </si>
  <si>
    <t xml:space="preserve">Utilidad Operativa </t>
  </si>
  <si>
    <t>Otos Ingresos</t>
  </si>
  <si>
    <t>Gastos Financieros</t>
  </si>
  <si>
    <t>Intereses corrientes</t>
  </si>
  <si>
    <t>4 x 1000</t>
  </si>
  <si>
    <t>Costos y Gastos ejercicios anteriores</t>
  </si>
  <si>
    <t xml:space="preserve">Impuestos Asumidos </t>
  </si>
  <si>
    <t>Otros Gastos Financieros</t>
  </si>
  <si>
    <t xml:space="preserve">Ajuste a miles de pesos </t>
  </si>
  <si>
    <t>Utilidad antes de impuesto</t>
  </si>
  <si>
    <t>Impuesto de renta</t>
  </si>
  <si>
    <t>Utilidad Neta</t>
  </si>
  <si>
    <t>Ebitda PYG</t>
  </si>
  <si>
    <t>Provisión Inversiones</t>
  </si>
  <si>
    <t>Ingresos patrocinios</t>
  </si>
  <si>
    <t>EBITDA AJUSTADO</t>
  </si>
  <si>
    <t>Margen Ebitda</t>
  </si>
  <si>
    <t>EBITDA</t>
  </si>
  <si>
    <t>Cambio Capital Trabajo</t>
  </si>
  <si>
    <t>CAPEX</t>
  </si>
  <si>
    <t>FCL</t>
  </si>
  <si>
    <t>Intereses de deuda</t>
  </si>
  <si>
    <t>Flujo de Pago 1116</t>
  </si>
  <si>
    <t>PRIMERA CLASE LABORAL</t>
  </si>
  <si>
    <t>PRIMERA CLASE FISCAL</t>
  </si>
  <si>
    <t>PRIMERA CLASE PARAFISCAL</t>
  </si>
  <si>
    <t>TERCERA CLASE HIPOTECARIO + 5a Bancol</t>
  </si>
  <si>
    <t>CUARTA CLASE</t>
  </si>
  <si>
    <t>QUINTO CLASE</t>
  </si>
  <si>
    <t>VINCULADO LABORAL</t>
  </si>
  <si>
    <t>VINCULADO QUINTA CLASE</t>
  </si>
  <si>
    <t>INTERESES CALIFICADOS</t>
  </si>
  <si>
    <t>Pago Impuesto Renta</t>
  </si>
  <si>
    <t>Oligaciones pendientes  retenciones</t>
  </si>
  <si>
    <t>Devolucion Juzgados y dian</t>
  </si>
  <si>
    <t>FC FINAL</t>
  </si>
  <si>
    <t>FC ACUMULADO</t>
  </si>
  <si>
    <t>PRIMERA CLASE FISCALES</t>
  </si>
  <si>
    <t>Amortizacion a Capital</t>
  </si>
  <si>
    <t>Saldo</t>
  </si>
  <si>
    <t>Intereses</t>
  </si>
  <si>
    <t>TERCERA CLASE HIPOTECARIOS</t>
  </si>
  <si>
    <t>CUARTA CLASE PROVEEDORES</t>
  </si>
  <si>
    <t>Total Intereses</t>
  </si>
  <si>
    <t>Tasa Efectiva Anual</t>
  </si>
  <si>
    <t>Tasa Trimestre Vencido</t>
  </si>
  <si>
    <t>Total Deuda</t>
  </si>
  <si>
    <t>Total Amortización</t>
  </si>
  <si>
    <t>Intereses Año</t>
  </si>
  <si>
    <t>Amortizacion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</si>
</sst>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%"/>
    <numFmt numFmtId="166" formatCode="&quot;$&quot;#,##0"/>
    <numFmt numFmtId="167" formatCode="#,##0.0_ ;[Red]\-#,##0.0\ "/>
    <numFmt numFmtId="168" formatCode="[$-1540A]dd\-mmm\-yy;@"/>
    <numFmt numFmtId="169" formatCode="&quot;$&quot;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0" fillId="2" borderId="0" xfId="0" applyFill="1"/>
    <xf numFmtId="3" fontId="3" fillId="3" borderId="1" xfId="2" applyNumberFormat="1" applyFont="1" applyFill="1" applyBorder="1" applyAlignment="1">
      <alignment vertical="center"/>
    </xf>
    <xf numFmtId="1" fontId="3" fillId="3" borderId="0" xfId="2" applyNumberFormat="1" applyFont="1" applyFill="1" applyBorder="1" applyAlignment="1">
      <alignment horizontal="center" vertical="center"/>
    </xf>
    <xf numFmtId="10" fontId="4" fillId="2" borderId="2" xfId="1" applyNumberFormat="1" applyFont="1" applyFill="1" applyBorder="1" applyAlignment="1">
      <alignment horizontal="center" vertical="center"/>
    </xf>
    <xf numFmtId="10" fontId="4" fillId="2" borderId="0" xfId="1" applyNumberFormat="1" applyFont="1" applyFill="1" applyBorder="1" applyAlignment="1">
      <alignment horizontal="center" vertical="center"/>
    </xf>
    <xf numFmtId="3" fontId="5" fillId="3" borderId="3" xfId="2" applyNumberFormat="1" applyFont="1" applyFill="1" applyBorder="1" applyAlignment="1">
      <alignment vertical="center"/>
    </xf>
    <xf numFmtId="164" fontId="5" fillId="3" borderId="4" xfId="2" applyNumberFormat="1" applyFont="1" applyFill="1" applyBorder="1" applyAlignment="1">
      <alignment vertical="center"/>
    </xf>
    <xf numFmtId="3" fontId="0" fillId="2" borderId="0" xfId="2" applyNumberFormat="1" applyFont="1" applyFill="1" applyBorder="1" applyAlignment="1">
      <alignment horizontal="left" vertical="center" indent="1"/>
    </xf>
    <xf numFmtId="164" fontId="0" fillId="2" borderId="0" xfId="2" applyNumberFormat="1" applyFont="1" applyFill="1" applyBorder="1" applyAlignment="1">
      <alignment vertical="center"/>
    </xf>
    <xf numFmtId="3" fontId="0" fillId="2" borderId="0" xfId="2" applyNumberFormat="1" applyFont="1" applyFill="1" applyBorder="1" applyAlignment="1">
      <alignment vertical="center"/>
    </xf>
    <xf numFmtId="165" fontId="6" fillId="2" borderId="0" xfId="1" applyNumberFormat="1" applyFont="1" applyFill="1" applyAlignment="1"/>
    <xf numFmtId="3" fontId="2" fillId="4" borderId="3" xfId="2" applyNumberFormat="1" applyFont="1" applyFill="1" applyBorder="1" applyAlignment="1">
      <alignment vertical="center"/>
    </xf>
    <xf numFmtId="164" fontId="2" fillId="4" borderId="4" xfId="2" applyNumberFormat="1" applyFont="1" applyFill="1" applyBorder="1" applyAlignment="1">
      <alignment vertical="center"/>
    </xf>
    <xf numFmtId="164" fontId="0" fillId="2" borderId="5" xfId="2" applyNumberFormat="1" applyFont="1" applyFill="1" applyBorder="1" applyAlignment="1">
      <alignment vertical="center"/>
    </xf>
    <xf numFmtId="3" fontId="7" fillId="2" borderId="6" xfId="1" applyNumberFormat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3" fontId="8" fillId="5" borderId="3" xfId="2" applyNumberFormat="1" applyFont="1" applyFill="1" applyBorder="1" applyAlignment="1">
      <alignment horizontal="left" vertical="center"/>
    </xf>
    <xf numFmtId="164" fontId="8" fillId="5" borderId="4" xfId="2" applyNumberFormat="1" applyFont="1" applyFill="1" applyBorder="1" applyAlignment="1">
      <alignment vertical="center"/>
    </xf>
    <xf numFmtId="3" fontId="9" fillId="2" borderId="5" xfId="2" applyNumberFormat="1" applyFont="1" applyFill="1" applyBorder="1" applyAlignment="1">
      <alignment horizontal="left" vertical="center" indent="1"/>
    </xf>
    <xf numFmtId="3" fontId="10" fillId="2" borderId="5" xfId="2" applyNumberFormat="1" applyFont="1" applyFill="1" applyBorder="1" applyAlignment="1">
      <alignment horizontal="left" vertical="center" indent="1"/>
    </xf>
    <xf numFmtId="3" fontId="9" fillId="2" borderId="7" xfId="2" applyNumberFormat="1" applyFont="1" applyFill="1" applyBorder="1" applyAlignment="1">
      <alignment horizontal="left" vertical="center" indent="1"/>
    </xf>
    <xf numFmtId="165" fontId="0" fillId="2" borderId="0" xfId="1" applyNumberFormat="1" applyFont="1" applyFill="1" applyBorder="1" applyAlignment="1">
      <alignment vertical="center"/>
    </xf>
    <xf numFmtId="3" fontId="8" fillId="4" borderId="3" xfId="2" applyNumberFormat="1" applyFont="1" applyFill="1" applyBorder="1" applyAlignment="1">
      <alignment horizontal="left" vertical="center"/>
    </xf>
    <xf numFmtId="164" fontId="8" fillId="4" borderId="4" xfId="2" applyNumberFormat="1" applyFont="1" applyFill="1" applyBorder="1" applyAlignment="1">
      <alignment vertical="center"/>
    </xf>
    <xf numFmtId="3" fontId="9" fillId="2" borderId="8" xfId="2" applyNumberFormat="1" applyFont="1" applyFill="1" applyBorder="1" applyAlignment="1">
      <alignment horizontal="left" vertical="center" indent="1"/>
    </xf>
    <xf numFmtId="0" fontId="0" fillId="2" borderId="0" xfId="0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0" fontId="8" fillId="2" borderId="0" xfId="2" applyFont="1" applyFill="1" applyBorder="1" applyAlignment="1">
      <alignment vertical="center"/>
    </xf>
    <xf numFmtId="164" fontId="2" fillId="2" borderId="0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3" fontId="2" fillId="2" borderId="0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left" vertical="center" indent="2"/>
    </xf>
    <xf numFmtId="3" fontId="9" fillId="2" borderId="0" xfId="2" applyNumberFormat="1" applyFont="1" applyFill="1" applyBorder="1" applyAlignment="1">
      <alignment horizontal="left" vertical="center" indent="1"/>
    </xf>
    <xf numFmtId="0" fontId="8" fillId="4" borderId="0" xfId="2" applyFont="1" applyFill="1" applyBorder="1" applyAlignment="1">
      <alignment vertical="center"/>
    </xf>
    <xf numFmtId="164" fontId="0" fillId="4" borderId="0" xfId="2" applyNumberFormat="1" applyFont="1" applyFill="1" applyBorder="1" applyAlignment="1">
      <alignment vertical="center"/>
    </xf>
    <xf numFmtId="166" fontId="0" fillId="2" borderId="0" xfId="0" applyNumberFormat="1" applyFont="1" applyFill="1" applyBorder="1"/>
    <xf numFmtId="164" fontId="11" fillId="4" borderId="0" xfId="2" applyNumberFormat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0" fontId="2" fillId="2" borderId="0" xfId="2" applyFont="1" applyFill="1" applyBorder="1" applyAlignment="1">
      <alignment vertical="center"/>
    </xf>
    <xf numFmtId="165" fontId="12" fillId="2" borderId="0" xfId="1" applyNumberFormat="1" applyFont="1" applyFill="1" applyBorder="1" applyAlignment="1">
      <alignment horizontal="left" vertical="center"/>
    </xf>
    <xf numFmtId="165" fontId="12" fillId="2" borderId="0" xfId="1" applyNumberFormat="1" applyFont="1" applyFill="1" applyBorder="1" applyAlignment="1">
      <alignment horizontal="right" vertical="center"/>
    </xf>
    <xf numFmtId="165" fontId="13" fillId="2" borderId="0" xfId="1" applyNumberFormat="1" applyFont="1" applyFill="1" applyAlignment="1">
      <alignment vertical="center"/>
    </xf>
    <xf numFmtId="166" fontId="0" fillId="2" borderId="0" xfId="0" applyNumberFormat="1" applyFont="1" applyFill="1" applyAlignment="1">
      <alignment vertical="center"/>
    </xf>
    <xf numFmtId="165" fontId="0" fillId="2" borderId="0" xfId="1" applyNumberFormat="1" applyFont="1" applyFill="1" applyAlignment="1">
      <alignment vertical="center"/>
    </xf>
    <xf numFmtId="167" fontId="11" fillId="4" borderId="0" xfId="2" applyNumberFormat="1" applyFont="1" applyFill="1" applyBorder="1" applyAlignment="1">
      <alignment vertical="center"/>
    </xf>
    <xf numFmtId="164" fontId="0" fillId="2" borderId="0" xfId="0" applyNumberFormat="1" applyFont="1" applyFill="1" applyAlignment="1">
      <alignment vertical="center"/>
    </xf>
    <xf numFmtId="168" fontId="0" fillId="2" borderId="0" xfId="0" applyNumberFormat="1" applyFont="1" applyFill="1" applyAlignment="1">
      <alignment vertical="center"/>
    </xf>
    <xf numFmtId="169" fontId="0" fillId="2" borderId="0" xfId="0" applyNumberFormat="1" applyFont="1" applyFill="1" applyAlignment="1">
      <alignment vertical="center"/>
    </xf>
    <xf numFmtId="0" fontId="0" fillId="6" borderId="0" xfId="0" applyFill="1"/>
    <xf numFmtId="9" fontId="0" fillId="6" borderId="0" xfId="0" applyNumberFormat="1" applyFill="1"/>
    <xf numFmtId="9" fontId="0" fillId="6" borderId="0" xfId="1" applyNumberFormat="1" applyFont="1" applyFill="1"/>
    <xf numFmtId="168" fontId="0" fillId="6" borderId="0" xfId="0" applyNumberFormat="1" applyFont="1" applyFill="1" applyAlignment="1">
      <alignment vertical="center"/>
    </xf>
    <xf numFmtId="3" fontId="0" fillId="2" borderId="0" xfId="0" applyNumberFormat="1" applyFill="1"/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37"/>
  <sheetViews>
    <sheetView tabSelected="1" topLeftCell="A17" workbookViewId="0">
      <selection activeCell="F43" sqref="F43"/>
    </sheetView>
  </sheetViews>
  <sheetFormatPr baseColWidth="10" defaultRowHeight="15" x14ac:dyDescent="0.25"/>
  <cols>
    <col min="1" max="1" width="11.42578125" style="1"/>
    <col min="2" max="2" width="28.28515625" style="1" bestFit="1" customWidth="1"/>
    <col min="3" max="3" width="4.28515625" style="1" customWidth="1"/>
    <col min="4" max="37" width="12.7109375" style="1" bestFit="1" customWidth="1"/>
    <col min="38" max="41" width="11.140625" style="1" bestFit="1" customWidth="1"/>
    <col min="42" max="42" width="9" style="1" bestFit="1" customWidth="1"/>
    <col min="43" max="16384" width="11.42578125" style="1"/>
  </cols>
  <sheetData>
    <row r="2" spans="2:52" x14ac:dyDescent="0.25">
      <c r="B2" s="51" t="s">
        <v>73</v>
      </c>
      <c r="C2" s="52">
        <v>0.04</v>
      </c>
    </row>
    <row r="3" spans="2:52" x14ac:dyDescent="0.25">
      <c r="B3" s="51" t="s">
        <v>74</v>
      </c>
      <c r="C3" s="53">
        <f>+((1+C2)^(1/4))-1</f>
        <v>9.8534065489688238E-3</v>
      </c>
    </row>
    <row r="5" spans="2:52" x14ac:dyDescent="0.25">
      <c r="B5" s="27"/>
      <c r="C5" s="27"/>
      <c r="D5" s="54">
        <v>44742</v>
      </c>
      <c r="E5" s="54">
        <v>44834</v>
      </c>
      <c r="F5" s="54">
        <v>44925</v>
      </c>
      <c r="G5" s="54">
        <v>45015</v>
      </c>
      <c r="H5" s="54">
        <v>45107</v>
      </c>
      <c r="I5" s="54">
        <v>45199</v>
      </c>
      <c r="J5" s="54">
        <v>45290</v>
      </c>
      <c r="K5" s="54">
        <v>45381</v>
      </c>
      <c r="L5" s="54">
        <v>45473</v>
      </c>
      <c r="M5" s="54">
        <v>45565</v>
      </c>
      <c r="N5" s="54">
        <v>45656</v>
      </c>
      <c r="O5" s="54">
        <v>45746</v>
      </c>
      <c r="P5" s="54">
        <v>45838</v>
      </c>
      <c r="Q5" s="54">
        <v>45930</v>
      </c>
      <c r="R5" s="54">
        <v>46021</v>
      </c>
      <c r="S5" s="54">
        <v>46111</v>
      </c>
      <c r="T5" s="54">
        <v>46203</v>
      </c>
      <c r="U5" s="54">
        <v>46295</v>
      </c>
      <c r="V5" s="54">
        <v>46386</v>
      </c>
      <c r="W5" s="54">
        <v>46476</v>
      </c>
      <c r="X5" s="54">
        <v>46568</v>
      </c>
      <c r="Y5" s="54">
        <v>46660</v>
      </c>
      <c r="Z5" s="54">
        <v>46751</v>
      </c>
      <c r="AA5" s="54">
        <v>46842</v>
      </c>
      <c r="AB5" s="54">
        <v>46934</v>
      </c>
      <c r="AC5" s="54">
        <v>47026</v>
      </c>
      <c r="AD5" s="54">
        <v>47117</v>
      </c>
      <c r="AE5" s="54">
        <v>47207</v>
      </c>
      <c r="AF5" s="54">
        <v>47299</v>
      </c>
      <c r="AG5" s="54">
        <v>47391</v>
      </c>
      <c r="AH5" s="54">
        <v>47482</v>
      </c>
      <c r="AI5" s="54">
        <v>47572</v>
      </c>
      <c r="AJ5" s="54">
        <v>47664</v>
      </c>
      <c r="AK5" s="54">
        <v>47756</v>
      </c>
      <c r="AL5" s="54">
        <v>47847</v>
      </c>
      <c r="AM5" s="54">
        <v>47937</v>
      </c>
      <c r="AN5" s="54">
        <v>48029</v>
      </c>
      <c r="AO5" s="54">
        <v>48121</v>
      </c>
      <c r="AP5" s="54">
        <v>48212</v>
      </c>
      <c r="AQ5" s="54">
        <v>48303</v>
      </c>
      <c r="AR5" s="54">
        <v>48395</v>
      </c>
      <c r="AS5" s="54">
        <v>48487</v>
      </c>
      <c r="AT5" s="54">
        <v>48578</v>
      </c>
      <c r="AU5" s="54">
        <v>48668</v>
      </c>
      <c r="AV5" s="54">
        <v>48760</v>
      </c>
      <c r="AW5" s="54">
        <v>48852</v>
      </c>
      <c r="AX5" s="54">
        <v>48943</v>
      </c>
      <c r="AY5" s="54">
        <v>49033</v>
      </c>
      <c r="AZ5" s="54">
        <v>49125</v>
      </c>
    </row>
    <row r="6" spans="2:52" x14ac:dyDescent="0.25">
      <c r="B6" s="27" t="s">
        <v>66</v>
      </c>
      <c r="C6" s="27"/>
      <c r="D6" s="27"/>
      <c r="E6" s="27"/>
      <c r="F6" s="39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50"/>
      <c r="S6" s="26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</row>
    <row r="7" spans="2:52" x14ac:dyDescent="0.25">
      <c r="B7" s="27" t="s">
        <v>67</v>
      </c>
      <c r="C7" s="27"/>
      <c r="D7" s="27"/>
      <c r="E7" s="27"/>
      <c r="F7" s="27"/>
      <c r="G7" s="27">
        <v>31750000</v>
      </c>
      <c r="H7" s="27">
        <v>31750000</v>
      </c>
      <c r="I7" s="27">
        <v>31750000</v>
      </c>
      <c r="J7" s="27">
        <v>31750000</v>
      </c>
      <c r="K7" s="27">
        <v>53750000</v>
      </c>
      <c r="L7" s="27">
        <v>53750000</v>
      </c>
      <c r="M7" s="27">
        <v>53750000</v>
      </c>
      <c r="N7" s="27">
        <v>53750000</v>
      </c>
      <c r="O7" s="27">
        <v>67500000</v>
      </c>
      <c r="P7" s="27">
        <v>67500000</v>
      </c>
      <c r="Q7" s="27">
        <v>67500000</v>
      </c>
      <c r="R7" s="50">
        <v>67500000</v>
      </c>
      <c r="S7" s="27">
        <v>80000000</v>
      </c>
      <c r="T7" s="40">
        <v>80000000</v>
      </c>
      <c r="U7" s="40">
        <v>80000000</v>
      </c>
      <c r="V7" s="40">
        <v>80000000</v>
      </c>
      <c r="W7" s="40">
        <v>85000000</v>
      </c>
      <c r="X7" s="40">
        <v>85000000</v>
      </c>
      <c r="Y7" s="40">
        <v>85000000</v>
      </c>
      <c r="Z7" s="40">
        <v>85000000</v>
      </c>
      <c r="AA7" s="40">
        <v>102500000</v>
      </c>
      <c r="AB7" s="40">
        <v>102500000</v>
      </c>
      <c r="AC7" s="40">
        <v>102500000</v>
      </c>
      <c r="AD7" s="40">
        <v>102500000</v>
      </c>
      <c r="AE7" s="40">
        <v>83913664</v>
      </c>
      <c r="AF7" s="40">
        <v>83913664</v>
      </c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</row>
    <row r="8" spans="2:52" x14ac:dyDescent="0.25">
      <c r="B8" s="27" t="s">
        <v>68</v>
      </c>
      <c r="C8" s="27"/>
      <c r="D8" s="27">
        <v>1849827328</v>
      </c>
      <c r="E8" s="27">
        <f>+D8</f>
        <v>1849827328</v>
      </c>
      <c r="F8" s="40">
        <f>+E8-F7</f>
        <v>1849827328</v>
      </c>
      <c r="G8" s="40">
        <f t="shared" ref="G8:AF8" si="0">+F8-G7</f>
        <v>1818077328</v>
      </c>
      <c r="H8" s="40">
        <f t="shared" si="0"/>
        <v>1786327328</v>
      </c>
      <c r="I8" s="40">
        <f t="shared" si="0"/>
        <v>1754577328</v>
      </c>
      <c r="J8" s="40">
        <f t="shared" si="0"/>
        <v>1722827328</v>
      </c>
      <c r="K8" s="40">
        <f t="shared" si="0"/>
        <v>1669077328</v>
      </c>
      <c r="L8" s="40">
        <f t="shared" si="0"/>
        <v>1615327328</v>
      </c>
      <c r="M8" s="40">
        <f t="shared" si="0"/>
        <v>1561577328</v>
      </c>
      <c r="N8" s="40">
        <f t="shared" si="0"/>
        <v>1507827328</v>
      </c>
      <c r="O8" s="40">
        <f t="shared" si="0"/>
        <v>1440327328</v>
      </c>
      <c r="P8" s="40">
        <f t="shared" si="0"/>
        <v>1372827328</v>
      </c>
      <c r="Q8" s="40">
        <f t="shared" si="0"/>
        <v>1305327328</v>
      </c>
      <c r="R8" s="40">
        <f t="shared" si="0"/>
        <v>1237827328</v>
      </c>
      <c r="S8" s="40">
        <f t="shared" si="0"/>
        <v>1157827328</v>
      </c>
      <c r="T8" s="40">
        <f t="shared" si="0"/>
        <v>1077827328</v>
      </c>
      <c r="U8" s="40">
        <f t="shared" si="0"/>
        <v>997827328</v>
      </c>
      <c r="V8" s="40">
        <f t="shared" si="0"/>
        <v>917827328</v>
      </c>
      <c r="W8" s="40">
        <f t="shared" si="0"/>
        <v>832827328</v>
      </c>
      <c r="X8" s="40">
        <f t="shared" si="0"/>
        <v>747827328</v>
      </c>
      <c r="Y8" s="40">
        <f t="shared" si="0"/>
        <v>662827328</v>
      </c>
      <c r="Z8" s="40">
        <f t="shared" si="0"/>
        <v>577827328</v>
      </c>
      <c r="AA8" s="40">
        <f t="shared" si="0"/>
        <v>475327328</v>
      </c>
      <c r="AB8" s="40">
        <f t="shared" si="0"/>
        <v>372827328</v>
      </c>
      <c r="AC8" s="40">
        <f t="shared" si="0"/>
        <v>270327328</v>
      </c>
      <c r="AD8" s="40">
        <f t="shared" si="0"/>
        <v>167827328</v>
      </c>
      <c r="AE8" s="40">
        <f t="shared" si="0"/>
        <v>83913664</v>
      </c>
      <c r="AF8" s="40">
        <f t="shared" si="0"/>
        <v>0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2:52" x14ac:dyDescent="0.25">
      <c r="B9" s="27" t="s">
        <v>69</v>
      </c>
      <c r="C9" s="27"/>
      <c r="D9" s="27"/>
      <c r="E9" s="27">
        <f>+D8*$C$3</f>
        <v>18227100.708176702</v>
      </c>
      <c r="F9" s="27">
        <f t="shared" ref="F9:AF9" si="1">+E8*$C$3</f>
        <v>18227100.708176702</v>
      </c>
      <c r="G9" s="27">
        <f t="shared" si="1"/>
        <v>18227100.708176702</v>
      </c>
      <c r="H9" s="27">
        <f t="shared" si="1"/>
        <v>17914255.050246939</v>
      </c>
      <c r="I9" s="27">
        <f t="shared" si="1"/>
        <v>17601409.39231718</v>
      </c>
      <c r="J9" s="27">
        <f t="shared" si="1"/>
        <v>17288563.73438742</v>
      </c>
      <c r="K9" s="27">
        <f t="shared" si="1"/>
        <v>16975718.076457661</v>
      </c>
      <c r="L9" s="27">
        <f t="shared" si="1"/>
        <v>16446097.474450586</v>
      </c>
      <c r="M9" s="27">
        <f t="shared" si="1"/>
        <v>15916476.872443512</v>
      </c>
      <c r="N9" s="27">
        <f t="shared" si="1"/>
        <v>15386856.270436438</v>
      </c>
      <c r="O9" s="27">
        <f t="shared" si="1"/>
        <v>14857235.668429364</v>
      </c>
      <c r="P9" s="27">
        <f t="shared" si="1"/>
        <v>14192130.726373967</v>
      </c>
      <c r="Q9" s="27">
        <f t="shared" si="1"/>
        <v>13527025.784318572</v>
      </c>
      <c r="R9" s="27">
        <f t="shared" si="1"/>
        <v>12861920.842263175</v>
      </c>
      <c r="S9" s="27">
        <f t="shared" si="1"/>
        <v>12196815.90020778</v>
      </c>
      <c r="T9" s="27">
        <f t="shared" si="1"/>
        <v>11408543.376290275</v>
      </c>
      <c r="U9" s="27">
        <f t="shared" si="1"/>
        <v>10620270.852372769</v>
      </c>
      <c r="V9" s="27">
        <f t="shared" si="1"/>
        <v>9831998.3284552619</v>
      </c>
      <c r="W9" s="27">
        <f t="shared" si="1"/>
        <v>9043725.8045377564</v>
      </c>
      <c r="X9" s="27">
        <f t="shared" si="1"/>
        <v>8206186.2478754064</v>
      </c>
      <c r="Y9" s="27">
        <f t="shared" si="1"/>
        <v>7368646.6912130564</v>
      </c>
      <c r="Z9" s="27">
        <f t="shared" si="1"/>
        <v>6531107.1345507065</v>
      </c>
      <c r="AA9" s="27">
        <f t="shared" si="1"/>
        <v>5693567.5778883565</v>
      </c>
      <c r="AB9" s="27">
        <f t="shared" si="1"/>
        <v>4683593.4066190524</v>
      </c>
      <c r="AC9" s="27">
        <f t="shared" si="1"/>
        <v>3673619.2353497478</v>
      </c>
      <c r="AD9" s="27">
        <f t="shared" si="1"/>
        <v>2663645.0640804432</v>
      </c>
      <c r="AE9" s="27">
        <f t="shared" si="1"/>
        <v>1653670.8928111389</v>
      </c>
      <c r="AF9" s="27">
        <f t="shared" si="1"/>
        <v>826835.44640556944</v>
      </c>
      <c r="AG9" s="27"/>
      <c r="AH9" s="27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2:52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2:52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</row>
    <row r="12" spans="2:52" x14ac:dyDescent="0.25">
      <c r="B12" s="27" t="s">
        <v>70</v>
      </c>
      <c r="C12" s="27"/>
      <c r="D12" s="49">
        <v>44742</v>
      </c>
      <c r="E12" s="49">
        <v>44834</v>
      </c>
      <c r="F12" s="49">
        <v>44925</v>
      </c>
      <c r="G12" s="49">
        <v>45015</v>
      </c>
      <c r="H12" s="49">
        <v>45107</v>
      </c>
      <c r="I12" s="49">
        <v>45199</v>
      </c>
      <c r="J12" s="49">
        <v>45290</v>
      </c>
      <c r="K12" s="49">
        <v>45381</v>
      </c>
      <c r="L12" s="49">
        <v>45473</v>
      </c>
      <c r="M12" s="49">
        <v>45565</v>
      </c>
      <c r="N12" s="49">
        <v>45656</v>
      </c>
      <c r="O12" s="49">
        <v>45746</v>
      </c>
      <c r="P12" s="49">
        <v>45838</v>
      </c>
      <c r="Q12" s="49">
        <v>45930</v>
      </c>
      <c r="R12" s="49">
        <v>46021</v>
      </c>
      <c r="S12" s="49">
        <v>46111</v>
      </c>
      <c r="T12" s="49">
        <v>46203</v>
      </c>
      <c r="U12" s="49">
        <v>46295</v>
      </c>
      <c r="V12" s="49">
        <v>46386</v>
      </c>
      <c r="W12" s="49">
        <v>46476</v>
      </c>
      <c r="X12" s="49">
        <v>46568</v>
      </c>
      <c r="Y12" s="49">
        <v>46660</v>
      </c>
      <c r="Z12" s="49">
        <v>46751</v>
      </c>
      <c r="AA12" s="49">
        <v>46842</v>
      </c>
      <c r="AB12" s="49">
        <v>46934</v>
      </c>
      <c r="AC12" s="49">
        <v>47026</v>
      </c>
      <c r="AD12" s="49">
        <v>47117</v>
      </c>
      <c r="AE12" s="49">
        <v>47207</v>
      </c>
      <c r="AF12" s="49">
        <v>47299</v>
      </c>
      <c r="AG12" s="49">
        <v>47391</v>
      </c>
      <c r="AH12" s="49">
        <v>47482</v>
      </c>
      <c r="AI12" s="49">
        <v>47572</v>
      </c>
      <c r="AJ12" s="49">
        <v>47664</v>
      </c>
      <c r="AK12" s="49">
        <v>47756</v>
      </c>
      <c r="AL12" s="49">
        <v>47847</v>
      </c>
      <c r="AM12" s="49">
        <v>47937</v>
      </c>
      <c r="AN12" s="49">
        <v>48029</v>
      </c>
      <c r="AO12" s="49">
        <v>48121</v>
      </c>
      <c r="AP12" s="49">
        <v>48212</v>
      </c>
      <c r="AQ12" s="49">
        <v>48303</v>
      </c>
      <c r="AR12" s="49">
        <v>48395</v>
      </c>
      <c r="AS12" s="49">
        <v>48487</v>
      </c>
      <c r="AT12" s="49">
        <v>48578</v>
      </c>
      <c r="AU12" s="49">
        <v>48668</v>
      </c>
      <c r="AV12" s="49">
        <v>48760</v>
      </c>
      <c r="AW12" s="49">
        <v>48852</v>
      </c>
      <c r="AX12" s="49">
        <v>48943</v>
      </c>
      <c r="AY12" s="49">
        <v>49033</v>
      </c>
      <c r="AZ12" s="49">
        <v>49125</v>
      </c>
    </row>
    <row r="13" spans="2:52" x14ac:dyDescent="0.25">
      <c r="B13" s="27" t="s">
        <v>67</v>
      </c>
      <c r="C13" s="27"/>
      <c r="D13" s="27"/>
      <c r="E13" s="27"/>
      <c r="F13" s="27"/>
      <c r="G13" s="27">
        <v>34081526.564921632</v>
      </c>
      <c r="H13" s="27">
        <v>34081526.564921632</v>
      </c>
      <c r="I13" s="27">
        <v>34081526.564921632</v>
      </c>
      <c r="J13" s="27">
        <v>34081526.564921632</v>
      </c>
      <c r="K13" s="27">
        <v>57697072.531166546</v>
      </c>
      <c r="L13" s="27">
        <v>57697072.531166546</v>
      </c>
      <c r="M13" s="27">
        <v>57697072.531166546</v>
      </c>
      <c r="N13" s="27">
        <v>57697072.531166546</v>
      </c>
      <c r="O13" s="27">
        <v>72456788.760069609</v>
      </c>
      <c r="P13" s="27">
        <v>72456788.760069609</v>
      </c>
      <c r="Q13" s="27">
        <v>72456788.760069609</v>
      </c>
      <c r="R13" s="50">
        <v>72456788.760069609</v>
      </c>
      <c r="S13" s="27">
        <v>85874712.604526952</v>
      </c>
      <c r="T13" s="40">
        <v>85874712.604526952</v>
      </c>
      <c r="U13" s="40">
        <v>85874712.604526952</v>
      </c>
      <c r="V13" s="40">
        <v>85874712.604526952</v>
      </c>
      <c r="W13" s="40">
        <v>91241882.142309889</v>
      </c>
      <c r="X13" s="40">
        <v>91241882.142309889</v>
      </c>
      <c r="Y13" s="40">
        <v>91241882.142309889</v>
      </c>
      <c r="Z13" s="40">
        <v>91241882.142309889</v>
      </c>
      <c r="AA13" s="40">
        <v>110026975.52455015</v>
      </c>
      <c r="AB13" s="40">
        <v>110026975.52455015</v>
      </c>
      <c r="AC13" s="40">
        <v>110026975.52455015</v>
      </c>
      <c r="AD13" s="40">
        <v>110026975.52455015</v>
      </c>
      <c r="AE13" s="40">
        <v>90075772.244910493</v>
      </c>
      <c r="AF13" s="40">
        <v>90075772.244910493</v>
      </c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</row>
    <row r="14" spans="2:52" x14ac:dyDescent="0.25">
      <c r="B14" s="27" t="s">
        <v>68</v>
      </c>
      <c r="C14" s="27"/>
      <c r="D14" s="27">
        <v>1985667377</v>
      </c>
      <c r="E14" s="27">
        <f>+D14-E13</f>
        <v>1985667377</v>
      </c>
      <c r="F14" s="27">
        <f t="shared" ref="F14:AF14" si="2">+E14-F13</f>
        <v>1985667377</v>
      </c>
      <c r="G14" s="27">
        <f t="shared" si="2"/>
        <v>1951585850.4350784</v>
      </c>
      <c r="H14" s="27">
        <f t="shared" si="2"/>
        <v>1917504323.8701568</v>
      </c>
      <c r="I14" s="27">
        <f t="shared" si="2"/>
        <v>1883422797.3052351</v>
      </c>
      <c r="J14" s="27">
        <f t="shared" si="2"/>
        <v>1849341270.7403135</v>
      </c>
      <c r="K14" s="27">
        <f t="shared" si="2"/>
        <v>1791644198.209147</v>
      </c>
      <c r="L14" s="27">
        <f t="shared" si="2"/>
        <v>1733947125.6779804</v>
      </c>
      <c r="M14" s="27">
        <f t="shared" si="2"/>
        <v>1676250053.1468139</v>
      </c>
      <c r="N14" s="27">
        <f t="shared" si="2"/>
        <v>1618552980.6156473</v>
      </c>
      <c r="O14" s="27">
        <f t="shared" si="2"/>
        <v>1546096191.8555777</v>
      </c>
      <c r="P14" s="27">
        <f t="shared" si="2"/>
        <v>1473639403.0955081</v>
      </c>
      <c r="Q14" s="27">
        <f t="shared" si="2"/>
        <v>1401182614.3354385</v>
      </c>
      <c r="R14" s="27">
        <f t="shared" si="2"/>
        <v>1328725825.5753689</v>
      </c>
      <c r="S14" s="27">
        <f t="shared" si="2"/>
        <v>1242851112.9708419</v>
      </c>
      <c r="T14" s="27">
        <f t="shared" si="2"/>
        <v>1156976400.3663149</v>
      </c>
      <c r="U14" s="27">
        <f t="shared" si="2"/>
        <v>1071101687.7617879</v>
      </c>
      <c r="V14" s="27">
        <f t="shared" si="2"/>
        <v>985226975.15726089</v>
      </c>
      <c r="W14" s="27">
        <f t="shared" si="2"/>
        <v>893985093.01495099</v>
      </c>
      <c r="X14" s="27">
        <f t="shared" si="2"/>
        <v>802743210.87264109</v>
      </c>
      <c r="Y14" s="27">
        <f t="shared" si="2"/>
        <v>711501328.73033118</v>
      </c>
      <c r="Z14" s="27">
        <f t="shared" si="2"/>
        <v>620259446.58802128</v>
      </c>
      <c r="AA14" s="27">
        <f t="shared" si="2"/>
        <v>510232471.06347114</v>
      </c>
      <c r="AB14" s="27">
        <f t="shared" si="2"/>
        <v>400205495.538921</v>
      </c>
      <c r="AC14" s="27">
        <f t="shared" si="2"/>
        <v>290178520.01437086</v>
      </c>
      <c r="AD14" s="27">
        <f t="shared" si="2"/>
        <v>180151544.48982072</v>
      </c>
      <c r="AE14" s="27">
        <f t="shared" si="2"/>
        <v>90075772.244910225</v>
      </c>
      <c r="AF14" s="27">
        <f t="shared" si="2"/>
        <v>-2.6822090148925781E-7</v>
      </c>
      <c r="AG14" s="27"/>
      <c r="AH14" s="27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</row>
    <row r="15" spans="2:52" x14ac:dyDescent="0.25">
      <c r="B15" s="27" t="s">
        <v>69</v>
      </c>
      <c r="C15" s="27"/>
      <c r="D15" s="27"/>
      <c r="E15" s="27">
        <f>+D14*$C$3</f>
        <v>19565587.936605547</v>
      </c>
      <c r="F15" s="27">
        <f t="shared" ref="F15:AF15" si="3">+E14*$C$3</f>
        <v>19565587.936605547</v>
      </c>
      <c r="G15" s="27">
        <f t="shared" si="3"/>
        <v>19565587.936605547</v>
      </c>
      <c r="H15" s="27">
        <f t="shared" si="3"/>
        <v>19229768.799551893</v>
      </c>
      <c r="I15" s="27">
        <f t="shared" si="3"/>
        <v>18893949.662498239</v>
      </c>
      <c r="J15" s="27">
        <f t="shared" si="3"/>
        <v>18558130.525444586</v>
      </c>
      <c r="K15" s="27">
        <f t="shared" si="3"/>
        <v>18222311.388390932</v>
      </c>
      <c r="L15" s="27">
        <f t="shared" si="3"/>
        <v>17653798.676056005</v>
      </c>
      <c r="M15" s="27">
        <f t="shared" si="3"/>
        <v>17085285.963721082</v>
      </c>
      <c r="N15" s="27">
        <f t="shared" si="3"/>
        <v>16516773.251386154</v>
      </c>
      <c r="O15" s="27">
        <f t="shared" si="3"/>
        <v>15948260.539051229</v>
      </c>
      <c r="P15" s="27">
        <f t="shared" si="3"/>
        <v>15234314.342165509</v>
      </c>
      <c r="Q15" s="27">
        <f t="shared" si="3"/>
        <v>14520368.145279787</v>
      </c>
      <c r="R15" s="27">
        <f t="shared" si="3"/>
        <v>13806421.948394068</v>
      </c>
      <c r="S15" s="27">
        <f t="shared" si="3"/>
        <v>13092475.751508348</v>
      </c>
      <c r="T15" s="27">
        <f t="shared" si="3"/>
        <v>12246317.295940084</v>
      </c>
      <c r="U15" s="27">
        <f t="shared" si="3"/>
        <v>11400158.840371823</v>
      </c>
      <c r="V15" s="27">
        <f t="shared" si="3"/>
        <v>10554000.384803561</v>
      </c>
      <c r="W15" s="27">
        <f t="shared" si="3"/>
        <v>9707841.9292353</v>
      </c>
      <c r="X15" s="27">
        <f t="shared" si="3"/>
        <v>8808798.5701940209</v>
      </c>
      <c r="Y15" s="27">
        <f t="shared" si="3"/>
        <v>7909755.2111527435</v>
      </c>
      <c r="Z15" s="27">
        <f t="shared" si="3"/>
        <v>7010711.8521114653</v>
      </c>
      <c r="AA15" s="27">
        <f t="shared" si="3"/>
        <v>6111668.493070187</v>
      </c>
      <c r="AB15" s="27">
        <f t="shared" si="3"/>
        <v>5027527.9718733523</v>
      </c>
      <c r="AC15" s="27">
        <f t="shared" si="3"/>
        <v>3943387.4506765176</v>
      </c>
      <c r="AD15" s="27">
        <f t="shared" si="3"/>
        <v>2859246.9294796828</v>
      </c>
      <c r="AE15" s="27">
        <f t="shared" si="3"/>
        <v>1775106.4082828478</v>
      </c>
      <c r="AF15" s="27">
        <f t="shared" si="3"/>
        <v>887553.20414142264</v>
      </c>
      <c r="AG15" s="27"/>
      <c r="AH15" s="27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</row>
    <row r="16" spans="2:52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50"/>
      <c r="Q16" s="26"/>
      <c r="R16" s="39"/>
      <c r="S16" s="39"/>
      <c r="T16" s="39"/>
      <c r="U16" s="39"/>
      <c r="V16" s="39"/>
      <c r="W16" s="39"/>
      <c r="X16" s="39"/>
      <c r="Y16" s="39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</row>
    <row r="17" spans="2:52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50"/>
      <c r="Q17" s="26"/>
      <c r="R17" s="39"/>
      <c r="S17" s="39"/>
      <c r="T17" s="39"/>
      <c r="U17" s="39"/>
      <c r="V17" s="39"/>
      <c r="W17" s="39"/>
      <c r="X17" s="39"/>
      <c r="Y17" s="39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</row>
    <row r="18" spans="2:52" x14ac:dyDescent="0.25">
      <c r="B18" s="27" t="s">
        <v>71</v>
      </c>
      <c r="C18" s="27"/>
      <c r="D18" s="49">
        <v>44742</v>
      </c>
      <c r="E18" s="49">
        <v>44834</v>
      </c>
      <c r="F18" s="49">
        <v>44925</v>
      </c>
      <c r="G18" s="49">
        <v>45015</v>
      </c>
      <c r="H18" s="49">
        <v>45107</v>
      </c>
      <c r="I18" s="49">
        <v>45199</v>
      </c>
      <c r="J18" s="49">
        <v>45290</v>
      </c>
      <c r="K18" s="49">
        <v>45381</v>
      </c>
      <c r="L18" s="49">
        <v>45473</v>
      </c>
      <c r="M18" s="49">
        <v>45565</v>
      </c>
      <c r="N18" s="49">
        <v>45656</v>
      </c>
      <c r="O18" s="49">
        <v>45746</v>
      </c>
      <c r="P18" s="49">
        <v>45838</v>
      </c>
      <c r="Q18" s="49">
        <v>45930</v>
      </c>
      <c r="R18" s="49">
        <v>46021</v>
      </c>
      <c r="S18" s="49">
        <v>46111</v>
      </c>
      <c r="T18" s="49">
        <v>46203</v>
      </c>
      <c r="U18" s="49">
        <v>46295</v>
      </c>
      <c r="V18" s="49">
        <v>46386</v>
      </c>
      <c r="W18" s="49">
        <v>46476</v>
      </c>
      <c r="X18" s="49">
        <v>46568</v>
      </c>
      <c r="Y18" s="49">
        <v>46660</v>
      </c>
      <c r="Z18" s="49">
        <v>46751</v>
      </c>
      <c r="AA18" s="49">
        <v>46842</v>
      </c>
      <c r="AB18" s="49">
        <v>46934</v>
      </c>
      <c r="AC18" s="49">
        <v>47026</v>
      </c>
      <c r="AD18" s="49">
        <v>47117</v>
      </c>
      <c r="AE18" s="49">
        <v>47207</v>
      </c>
      <c r="AF18" s="49">
        <v>47299</v>
      </c>
      <c r="AG18" s="49">
        <v>47391</v>
      </c>
      <c r="AH18" s="49">
        <v>47482</v>
      </c>
      <c r="AI18" s="49">
        <v>47572</v>
      </c>
      <c r="AJ18" s="49">
        <v>47664</v>
      </c>
      <c r="AK18" s="49">
        <v>47756</v>
      </c>
      <c r="AL18" s="49">
        <v>47847</v>
      </c>
      <c r="AM18" s="49">
        <v>47937</v>
      </c>
      <c r="AN18" s="49">
        <v>48029</v>
      </c>
      <c r="AO18" s="49">
        <v>48121</v>
      </c>
      <c r="AP18" s="49">
        <v>48212</v>
      </c>
      <c r="AQ18" s="49">
        <v>48303</v>
      </c>
      <c r="AR18" s="49">
        <v>48395</v>
      </c>
      <c r="AS18" s="49">
        <v>48487</v>
      </c>
      <c r="AT18" s="49">
        <v>48578</v>
      </c>
      <c r="AU18" s="49">
        <v>48668</v>
      </c>
      <c r="AV18" s="49">
        <v>48760</v>
      </c>
      <c r="AW18" s="49">
        <v>48852</v>
      </c>
      <c r="AX18" s="49">
        <v>48943</v>
      </c>
      <c r="AY18" s="49">
        <v>49033</v>
      </c>
      <c r="AZ18" s="49">
        <v>49125</v>
      </c>
    </row>
    <row r="19" spans="2:52" x14ac:dyDescent="0.25">
      <c r="B19" s="27" t="s">
        <v>67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50"/>
      <c r="S19" s="27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>
        <v>193333333.33333334</v>
      </c>
      <c r="AG19" s="40">
        <v>193333333.33333334</v>
      </c>
      <c r="AH19" s="40">
        <v>193333333.33333334</v>
      </c>
      <c r="AI19" s="40">
        <v>47264969.551008344</v>
      </c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</row>
    <row r="20" spans="2:52" x14ac:dyDescent="0.25">
      <c r="B20" s="27" t="s">
        <v>68</v>
      </c>
      <c r="C20" s="27"/>
      <c r="D20" s="27">
        <v>627264970</v>
      </c>
      <c r="E20" s="27">
        <f>+D20-E19</f>
        <v>627264970</v>
      </c>
      <c r="F20" s="27">
        <f>+E20-F19</f>
        <v>627264970</v>
      </c>
      <c r="G20" s="27">
        <f>+F20-G19</f>
        <v>627264970</v>
      </c>
      <c r="H20" s="27">
        <f>+G20-H19</f>
        <v>627264970</v>
      </c>
      <c r="I20" s="27">
        <f>+H20-I19</f>
        <v>627264970</v>
      </c>
      <c r="J20" s="27">
        <f>+I20-J19</f>
        <v>627264970</v>
      </c>
      <c r="K20" s="27">
        <f>+J20-K19</f>
        <v>627264970</v>
      </c>
      <c r="L20" s="27">
        <f>+K20-L19</f>
        <v>627264970</v>
      </c>
      <c r="M20" s="27">
        <f>+L20-M19</f>
        <v>627264970</v>
      </c>
      <c r="N20" s="27">
        <f>+M20-N19</f>
        <v>627264970</v>
      </c>
      <c r="O20" s="27">
        <f>+N20-O19</f>
        <v>627264970</v>
      </c>
      <c r="P20" s="27">
        <f>+O20-P19</f>
        <v>627264970</v>
      </c>
      <c r="Q20" s="27">
        <f>+P20-Q19</f>
        <v>627264970</v>
      </c>
      <c r="R20" s="27">
        <f>+Q20-R19</f>
        <v>627264970</v>
      </c>
      <c r="S20" s="27">
        <f>+R20-S19</f>
        <v>627264970</v>
      </c>
      <c r="T20" s="27">
        <f>+S20-T19</f>
        <v>627264970</v>
      </c>
      <c r="U20" s="27">
        <f>+T20-U19</f>
        <v>627264970</v>
      </c>
      <c r="V20" s="27">
        <f>+U20-V19</f>
        <v>627264970</v>
      </c>
      <c r="W20" s="27">
        <f>+V20-W19</f>
        <v>627264970</v>
      </c>
      <c r="X20" s="27">
        <f>+W20-X19</f>
        <v>627264970</v>
      </c>
      <c r="Y20" s="27">
        <f>+X20-Y19</f>
        <v>627264970</v>
      </c>
      <c r="Z20" s="27">
        <f>+Y20-Z19</f>
        <v>627264970</v>
      </c>
      <c r="AA20" s="27">
        <f>+Z20-AA19</f>
        <v>627264970</v>
      </c>
      <c r="AB20" s="27">
        <f>+AA20-AB19</f>
        <v>627264970</v>
      </c>
      <c r="AC20" s="27">
        <f>+AB20-AC19</f>
        <v>627264970</v>
      </c>
      <c r="AD20" s="27">
        <f>+AC20-AD19</f>
        <v>627264970</v>
      </c>
      <c r="AE20" s="27">
        <f>+AD20-AE19</f>
        <v>627264970</v>
      </c>
      <c r="AF20" s="27">
        <f>+AE20-AF19</f>
        <v>433931636.66666663</v>
      </c>
      <c r="AG20" s="27">
        <f>+AF20-AG19</f>
        <v>240598303.33333328</v>
      </c>
      <c r="AH20" s="27">
        <f>+AG20-AH19</f>
        <v>47264969.99999994</v>
      </c>
      <c r="AI20" s="27">
        <f>+AH20-AI19</f>
        <v>0.44899159669876099</v>
      </c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</row>
    <row r="21" spans="2:52" x14ac:dyDescent="0.25">
      <c r="B21" s="27" t="s">
        <v>69</v>
      </c>
      <c r="C21" s="27"/>
      <c r="D21" s="27"/>
      <c r="E21" s="27">
        <f>+D20*$C$3</f>
        <v>6180696.763336733</v>
      </c>
      <c r="F21" s="27">
        <f t="shared" ref="F21:AI21" si="4">+E20*$C$3</f>
        <v>6180696.763336733</v>
      </c>
      <c r="G21" s="27">
        <f t="shared" si="4"/>
        <v>6180696.763336733</v>
      </c>
      <c r="H21" s="27">
        <f t="shared" si="4"/>
        <v>6180696.763336733</v>
      </c>
      <c r="I21" s="27">
        <f t="shared" si="4"/>
        <v>6180696.763336733</v>
      </c>
      <c r="J21" s="27">
        <f t="shared" si="4"/>
        <v>6180696.763336733</v>
      </c>
      <c r="K21" s="27">
        <f t="shared" si="4"/>
        <v>6180696.763336733</v>
      </c>
      <c r="L21" s="27">
        <f t="shared" si="4"/>
        <v>6180696.763336733</v>
      </c>
      <c r="M21" s="27">
        <f t="shared" si="4"/>
        <v>6180696.763336733</v>
      </c>
      <c r="N21" s="27">
        <f t="shared" si="4"/>
        <v>6180696.763336733</v>
      </c>
      <c r="O21" s="27">
        <f t="shared" si="4"/>
        <v>6180696.763336733</v>
      </c>
      <c r="P21" s="27">
        <f t="shared" si="4"/>
        <v>6180696.763336733</v>
      </c>
      <c r="Q21" s="27">
        <f t="shared" si="4"/>
        <v>6180696.763336733</v>
      </c>
      <c r="R21" s="27">
        <f t="shared" si="4"/>
        <v>6180696.763336733</v>
      </c>
      <c r="S21" s="27">
        <f t="shared" si="4"/>
        <v>6180696.763336733</v>
      </c>
      <c r="T21" s="27">
        <f t="shared" si="4"/>
        <v>6180696.763336733</v>
      </c>
      <c r="U21" s="27">
        <f t="shared" si="4"/>
        <v>6180696.763336733</v>
      </c>
      <c r="V21" s="27">
        <f t="shared" si="4"/>
        <v>6180696.763336733</v>
      </c>
      <c r="W21" s="27">
        <f t="shared" si="4"/>
        <v>6180696.763336733</v>
      </c>
      <c r="X21" s="27">
        <f t="shared" si="4"/>
        <v>6180696.763336733</v>
      </c>
      <c r="Y21" s="27">
        <f t="shared" si="4"/>
        <v>6180696.763336733</v>
      </c>
      <c r="Z21" s="27">
        <f t="shared" si="4"/>
        <v>6180696.763336733</v>
      </c>
      <c r="AA21" s="27">
        <f t="shared" si="4"/>
        <v>6180696.763336733</v>
      </c>
      <c r="AB21" s="27">
        <f t="shared" si="4"/>
        <v>6180696.763336733</v>
      </c>
      <c r="AC21" s="27">
        <f t="shared" si="4"/>
        <v>6180696.763336733</v>
      </c>
      <c r="AD21" s="27">
        <f t="shared" si="4"/>
        <v>6180696.763336733</v>
      </c>
      <c r="AE21" s="27">
        <f t="shared" si="4"/>
        <v>6180696.763336733</v>
      </c>
      <c r="AF21" s="27">
        <f t="shared" si="4"/>
        <v>6180696.763336733</v>
      </c>
      <c r="AG21" s="27">
        <f t="shared" si="4"/>
        <v>4275704.8305360936</v>
      </c>
      <c r="AH21" s="27">
        <f t="shared" si="4"/>
        <v>2370712.8977354537</v>
      </c>
      <c r="AI21" s="27">
        <f t="shared" si="4"/>
        <v>465720.96493481443</v>
      </c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</row>
    <row r="22" spans="2:52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50"/>
      <c r="S22" s="27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</row>
    <row r="23" spans="2:52" x14ac:dyDescent="0.25">
      <c r="B23" s="27" t="s">
        <v>71</v>
      </c>
      <c r="C23" s="27"/>
      <c r="D23" s="49">
        <v>44742</v>
      </c>
      <c r="E23" s="49">
        <v>44834</v>
      </c>
      <c r="F23" s="49">
        <v>44925</v>
      </c>
      <c r="G23" s="49">
        <v>45015</v>
      </c>
      <c r="H23" s="49">
        <v>45107</v>
      </c>
      <c r="I23" s="49">
        <v>45199</v>
      </c>
      <c r="J23" s="49">
        <v>45290</v>
      </c>
      <c r="K23" s="49">
        <v>45381</v>
      </c>
      <c r="L23" s="49">
        <v>45473</v>
      </c>
      <c r="M23" s="49">
        <v>45565</v>
      </c>
      <c r="N23" s="49">
        <v>45656</v>
      </c>
      <c r="O23" s="49">
        <v>45746</v>
      </c>
      <c r="P23" s="49">
        <v>45838</v>
      </c>
      <c r="Q23" s="49">
        <v>45930</v>
      </c>
      <c r="R23" s="49">
        <v>46021</v>
      </c>
      <c r="S23" s="49">
        <v>46111</v>
      </c>
      <c r="T23" s="49">
        <v>46203</v>
      </c>
      <c r="U23" s="49">
        <v>46295</v>
      </c>
      <c r="V23" s="49">
        <v>46386</v>
      </c>
      <c r="W23" s="49">
        <v>46476</v>
      </c>
      <c r="X23" s="49">
        <v>46568</v>
      </c>
      <c r="Y23" s="49">
        <v>46660</v>
      </c>
      <c r="Z23" s="49">
        <v>46751</v>
      </c>
      <c r="AA23" s="49">
        <v>46842</v>
      </c>
      <c r="AB23" s="49">
        <v>46934</v>
      </c>
      <c r="AC23" s="49">
        <v>47026</v>
      </c>
      <c r="AD23" s="49">
        <v>47117</v>
      </c>
      <c r="AE23" s="49">
        <v>47207</v>
      </c>
      <c r="AF23" s="49">
        <v>47299</v>
      </c>
      <c r="AG23" s="49">
        <v>47391</v>
      </c>
      <c r="AH23" s="49">
        <v>47482</v>
      </c>
      <c r="AI23" s="49">
        <v>47572</v>
      </c>
      <c r="AJ23" s="49">
        <v>47664</v>
      </c>
      <c r="AK23" s="49">
        <v>47756</v>
      </c>
      <c r="AL23" s="49">
        <v>47847</v>
      </c>
      <c r="AM23" s="49">
        <v>47937</v>
      </c>
      <c r="AN23" s="49">
        <v>48029</v>
      </c>
      <c r="AO23" s="49">
        <v>48121</v>
      </c>
      <c r="AP23" s="49">
        <v>48212</v>
      </c>
      <c r="AQ23" s="49">
        <v>48303</v>
      </c>
      <c r="AR23" s="49">
        <v>48395</v>
      </c>
      <c r="AS23" s="49">
        <v>48487</v>
      </c>
      <c r="AT23" s="49">
        <v>48578</v>
      </c>
      <c r="AU23" s="49">
        <v>48668</v>
      </c>
      <c r="AV23" s="49">
        <v>48760</v>
      </c>
      <c r="AW23" s="49">
        <v>48852</v>
      </c>
      <c r="AX23" s="49">
        <v>48943</v>
      </c>
      <c r="AY23" s="49">
        <v>49033</v>
      </c>
      <c r="AZ23" s="49">
        <v>49125</v>
      </c>
    </row>
    <row r="24" spans="2:52" x14ac:dyDescent="0.25">
      <c r="B24" s="27" t="s">
        <v>67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50"/>
      <c r="S24" s="27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>
        <v>250000000</v>
      </c>
      <c r="AJ24" s="40">
        <v>250000000</v>
      </c>
      <c r="AK24" s="40">
        <v>250000000</v>
      </c>
      <c r="AL24" s="40">
        <v>250000000</v>
      </c>
      <c r="AM24" s="40">
        <v>250000000</v>
      </c>
      <c r="AN24" s="40">
        <v>250000000</v>
      </c>
      <c r="AO24" s="40">
        <v>360662640</v>
      </c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2:52" x14ac:dyDescent="0.25">
      <c r="B25" s="27" t="s">
        <v>68</v>
      </c>
      <c r="C25" s="27"/>
      <c r="D25" s="27">
        <v>1860662640</v>
      </c>
      <c r="E25" s="27">
        <f>+D25-E24</f>
        <v>1860662640</v>
      </c>
      <c r="F25" s="27">
        <f>+E25-F24</f>
        <v>1860662640</v>
      </c>
      <c r="G25" s="27">
        <f>+F25-G24</f>
        <v>1860662640</v>
      </c>
      <c r="H25" s="27">
        <f>+G25-H24</f>
        <v>1860662640</v>
      </c>
      <c r="I25" s="27">
        <f>+H25-I24</f>
        <v>1860662640</v>
      </c>
      <c r="J25" s="27">
        <f>+I25-J24</f>
        <v>1860662640</v>
      </c>
      <c r="K25" s="27">
        <f>+J25-K24</f>
        <v>1860662640</v>
      </c>
      <c r="L25" s="27">
        <f>+K25-L24</f>
        <v>1860662640</v>
      </c>
      <c r="M25" s="27">
        <f>+L25-M24</f>
        <v>1860662640</v>
      </c>
      <c r="N25" s="27">
        <f>+M25-N24</f>
        <v>1860662640</v>
      </c>
      <c r="O25" s="27">
        <f>+N25-O24</f>
        <v>1860662640</v>
      </c>
      <c r="P25" s="27">
        <f>+O25-P24</f>
        <v>1860662640</v>
      </c>
      <c r="Q25" s="27">
        <f>+P25-Q24</f>
        <v>1860662640</v>
      </c>
      <c r="R25" s="27">
        <f>+Q25-R24</f>
        <v>1860662640</v>
      </c>
      <c r="S25" s="27">
        <f>+R25-S24</f>
        <v>1860662640</v>
      </c>
      <c r="T25" s="27">
        <f>+S25-T24</f>
        <v>1860662640</v>
      </c>
      <c r="U25" s="27">
        <f>+T25-U24</f>
        <v>1860662640</v>
      </c>
      <c r="V25" s="27">
        <f>+U25-V24</f>
        <v>1860662640</v>
      </c>
      <c r="W25" s="27">
        <f>+V25-W24</f>
        <v>1860662640</v>
      </c>
      <c r="X25" s="27">
        <f>+W25-X24</f>
        <v>1860662640</v>
      </c>
      <c r="Y25" s="27">
        <f>+X25-Y24</f>
        <v>1860662640</v>
      </c>
      <c r="Z25" s="27">
        <f>+Y25-Z24</f>
        <v>1860662640</v>
      </c>
      <c r="AA25" s="27">
        <f>+Z25-AA24</f>
        <v>1860662640</v>
      </c>
      <c r="AB25" s="27">
        <f>+AA25-AB24</f>
        <v>1860662640</v>
      </c>
      <c r="AC25" s="27">
        <f>+AB25-AC24</f>
        <v>1860662640</v>
      </c>
      <c r="AD25" s="27">
        <f>+AC25-AD24</f>
        <v>1860662640</v>
      </c>
      <c r="AE25" s="27">
        <f>+AD25-AE24</f>
        <v>1860662640</v>
      </c>
      <c r="AF25" s="27">
        <f>+AE25-AF24</f>
        <v>1860662640</v>
      </c>
      <c r="AG25" s="27">
        <f>+AF25-AG24</f>
        <v>1860662640</v>
      </c>
      <c r="AH25" s="27">
        <f>+AG25-AH24</f>
        <v>1860662640</v>
      </c>
      <c r="AI25" s="27">
        <f t="shared" ref="AI25:AO25" si="5">+AH25-AI24</f>
        <v>1610662640</v>
      </c>
      <c r="AJ25" s="27">
        <f t="shared" si="5"/>
        <v>1360662640</v>
      </c>
      <c r="AK25" s="27">
        <f t="shared" si="5"/>
        <v>1110662640</v>
      </c>
      <c r="AL25" s="27">
        <f t="shared" si="5"/>
        <v>860662640</v>
      </c>
      <c r="AM25" s="27">
        <f t="shared" si="5"/>
        <v>610662640</v>
      </c>
      <c r="AN25" s="27">
        <f t="shared" si="5"/>
        <v>360662640</v>
      </c>
      <c r="AO25" s="27">
        <f t="shared" si="5"/>
        <v>0</v>
      </c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2:52" x14ac:dyDescent="0.25">
      <c r="B26" s="27" t="s">
        <v>69</v>
      </c>
      <c r="C26" s="27"/>
      <c r="D26" s="27"/>
      <c r="E26" s="27">
        <f>+D25*$C$3</f>
        <v>18333865.442397621</v>
      </c>
      <c r="F26" s="27">
        <f t="shared" ref="F26:AO26" si="6">+E25*$C$3</f>
        <v>18333865.442397621</v>
      </c>
      <c r="G26" s="27">
        <f t="shared" si="6"/>
        <v>18333865.442397621</v>
      </c>
      <c r="H26" s="27">
        <f t="shared" si="6"/>
        <v>18333865.442397621</v>
      </c>
      <c r="I26" s="27">
        <f t="shared" si="6"/>
        <v>18333865.442397621</v>
      </c>
      <c r="J26" s="27">
        <f t="shared" si="6"/>
        <v>18333865.442397621</v>
      </c>
      <c r="K26" s="27">
        <f t="shared" si="6"/>
        <v>18333865.442397621</v>
      </c>
      <c r="L26" s="27">
        <f t="shared" si="6"/>
        <v>18333865.442397621</v>
      </c>
      <c r="M26" s="27">
        <f t="shared" si="6"/>
        <v>18333865.442397621</v>
      </c>
      <c r="N26" s="27">
        <f t="shared" si="6"/>
        <v>18333865.442397621</v>
      </c>
      <c r="O26" s="27">
        <f t="shared" si="6"/>
        <v>18333865.442397621</v>
      </c>
      <c r="P26" s="27">
        <f t="shared" si="6"/>
        <v>18333865.442397621</v>
      </c>
      <c r="Q26" s="27">
        <f t="shared" si="6"/>
        <v>18333865.442397621</v>
      </c>
      <c r="R26" s="27">
        <f t="shared" si="6"/>
        <v>18333865.442397621</v>
      </c>
      <c r="S26" s="27">
        <f t="shared" si="6"/>
        <v>18333865.442397621</v>
      </c>
      <c r="T26" s="27">
        <f t="shared" si="6"/>
        <v>18333865.442397621</v>
      </c>
      <c r="U26" s="27">
        <f t="shared" si="6"/>
        <v>18333865.442397621</v>
      </c>
      <c r="V26" s="27">
        <f t="shared" si="6"/>
        <v>18333865.442397621</v>
      </c>
      <c r="W26" s="27">
        <f t="shared" si="6"/>
        <v>18333865.442397621</v>
      </c>
      <c r="X26" s="27">
        <f t="shared" si="6"/>
        <v>18333865.442397621</v>
      </c>
      <c r="Y26" s="27">
        <f t="shared" si="6"/>
        <v>18333865.442397621</v>
      </c>
      <c r="Z26" s="27">
        <f t="shared" si="6"/>
        <v>18333865.442397621</v>
      </c>
      <c r="AA26" s="27">
        <f t="shared" si="6"/>
        <v>18333865.442397621</v>
      </c>
      <c r="AB26" s="27">
        <f t="shared" si="6"/>
        <v>18333865.442397621</v>
      </c>
      <c r="AC26" s="27">
        <f t="shared" si="6"/>
        <v>18333865.442397621</v>
      </c>
      <c r="AD26" s="27">
        <f t="shared" si="6"/>
        <v>18333865.442397621</v>
      </c>
      <c r="AE26" s="27">
        <f t="shared" si="6"/>
        <v>18333865.442397621</v>
      </c>
      <c r="AF26" s="27">
        <f t="shared" si="6"/>
        <v>18333865.442397621</v>
      </c>
      <c r="AG26" s="27">
        <f t="shared" si="6"/>
        <v>18333865.442397621</v>
      </c>
      <c r="AH26" s="27">
        <f t="shared" si="6"/>
        <v>18333865.442397621</v>
      </c>
      <c r="AI26" s="27">
        <f t="shared" si="6"/>
        <v>18333865.442397621</v>
      </c>
      <c r="AJ26" s="27">
        <f t="shared" si="6"/>
        <v>15870513.805155415</v>
      </c>
      <c r="AK26" s="27">
        <f t="shared" si="6"/>
        <v>13407162.16791321</v>
      </c>
      <c r="AL26" s="27">
        <f t="shared" si="6"/>
        <v>10943810.530671002</v>
      </c>
      <c r="AM26" s="27">
        <f t="shared" si="6"/>
        <v>8480458.8934287969</v>
      </c>
      <c r="AN26" s="27">
        <f t="shared" si="6"/>
        <v>6017107.2561865915</v>
      </c>
      <c r="AO26" s="27">
        <f t="shared" si="6"/>
        <v>3553755.6189443851</v>
      </c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</row>
    <row r="27" spans="2:52" x14ac:dyDescent="0.2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</row>
    <row r="28" spans="2:52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</row>
    <row r="29" spans="2:52" x14ac:dyDescent="0.25">
      <c r="B29" s="27" t="s">
        <v>72</v>
      </c>
      <c r="C29" s="27"/>
      <c r="D29" s="27">
        <f>+D9+D15+D21+D26</f>
        <v>0</v>
      </c>
      <c r="E29" s="27">
        <f t="shared" ref="E29:AO29" si="7">+E9+E15+E21+E26</f>
        <v>62307250.850516602</v>
      </c>
      <c r="F29" s="27">
        <f t="shared" si="7"/>
        <v>62307250.850516602</v>
      </c>
      <c r="G29" s="27">
        <f t="shared" si="7"/>
        <v>62307250.850516602</v>
      </c>
      <c r="H29" s="27">
        <f t="shared" si="7"/>
        <v>61658586.055533186</v>
      </c>
      <c r="I29" s="27">
        <f t="shared" si="7"/>
        <v>61009921.260549769</v>
      </c>
      <c r="J29" s="27">
        <f t="shared" si="7"/>
        <v>60361256.465566367</v>
      </c>
      <c r="K29" s="27">
        <f t="shared" si="7"/>
        <v>59712591.67058295</v>
      </c>
      <c r="L29" s="27">
        <f t="shared" si="7"/>
        <v>58614458.356240943</v>
      </c>
      <c r="M29" s="27">
        <f t="shared" si="7"/>
        <v>57516325.041898951</v>
      </c>
      <c r="N29" s="27">
        <f t="shared" si="7"/>
        <v>56418191.727556944</v>
      </c>
      <c r="O29" s="27">
        <f t="shared" si="7"/>
        <v>55320058.413214952</v>
      </c>
      <c r="P29" s="27">
        <f t="shared" si="7"/>
        <v>53941007.274273828</v>
      </c>
      <c r="Q29" s="27">
        <f t="shared" si="7"/>
        <v>52561956.135332718</v>
      </c>
      <c r="R29" s="27">
        <f t="shared" si="7"/>
        <v>51182904.996391594</v>
      </c>
      <c r="S29" s="27">
        <f t="shared" si="7"/>
        <v>49803853.857450485</v>
      </c>
      <c r="T29" s="27">
        <f t="shared" si="7"/>
        <v>48169422.877964713</v>
      </c>
      <c r="U29" s="27">
        <f t="shared" si="7"/>
        <v>46534991.89847894</v>
      </c>
      <c r="V29" s="27">
        <f t="shared" si="7"/>
        <v>44900560.918993175</v>
      </c>
      <c r="W29" s="27">
        <f t="shared" si="7"/>
        <v>43266129.93950741</v>
      </c>
      <c r="X29" s="27">
        <f t="shared" si="7"/>
        <v>41529547.023803785</v>
      </c>
      <c r="Y29" s="27">
        <f t="shared" si="7"/>
        <v>39792964.108100154</v>
      </c>
      <c r="Z29" s="27">
        <f t="shared" si="7"/>
        <v>38056381.192396522</v>
      </c>
      <c r="AA29" s="27">
        <f t="shared" si="7"/>
        <v>36319798.276692897</v>
      </c>
      <c r="AB29" s="27">
        <f t="shared" si="7"/>
        <v>34225683.584226757</v>
      </c>
      <c r="AC29" s="27">
        <f t="shared" si="7"/>
        <v>32131568.891760617</v>
      </c>
      <c r="AD29" s="27">
        <f t="shared" si="7"/>
        <v>30037454.199294478</v>
      </c>
      <c r="AE29" s="27">
        <f t="shared" si="7"/>
        <v>27943339.506828338</v>
      </c>
      <c r="AF29" s="27">
        <f t="shared" si="7"/>
        <v>26228950.856281348</v>
      </c>
      <c r="AG29" s="27">
        <f t="shared" si="7"/>
        <v>22609570.272933714</v>
      </c>
      <c r="AH29" s="27">
        <f t="shared" si="7"/>
        <v>20704578.340133075</v>
      </c>
      <c r="AI29" s="27">
        <f t="shared" si="7"/>
        <v>18799586.407332435</v>
      </c>
      <c r="AJ29" s="27">
        <f t="shared" si="7"/>
        <v>15870513.805155415</v>
      </c>
      <c r="AK29" s="27">
        <f t="shared" si="7"/>
        <v>13407162.16791321</v>
      </c>
      <c r="AL29" s="27">
        <f t="shared" si="7"/>
        <v>10943810.530671002</v>
      </c>
      <c r="AM29" s="27">
        <f t="shared" si="7"/>
        <v>8480458.8934287969</v>
      </c>
      <c r="AN29" s="27">
        <f t="shared" si="7"/>
        <v>6017107.2561865915</v>
      </c>
      <c r="AO29" s="27">
        <f t="shared" si="7"/>
        <v>3553755.6189443851</v>
      </c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1" spans="2:52" x14ac:dyDescent="0.25">
      <c r="B31" s="1" t="s">
        <v>75</v>
      </c>
      <c r="D31" s="55">
        <f>+D25+D20+D14+D8</f>
        <v>6323422315</v>
      </c>
      <c r="E31" s="55">
        <f t="shared" ref="E31:AO31" si="8">+E25+E20+E14+E8</f>
        <v>6323422315</v>
      </c>
      <c r="F31" s="55">
        <f t="shared" si="8"/>
        <v>6323422315</v>
      </c>
      <c r="G31" s="55">
        <f t="shared" si="8"/>
        <v>6257590788.4350786</v>
      </c>
      <c r="H31" s="55">
        <f t="shared" si="8"/>
        <v>6191759261.8701572</v>
      </c>
      <c r="I31" s="55">
        <f t="shared" si="8"/>
        <v>6125927735.3052349</v>
      </c>
      <c r="J31" s="55">
        <f t="shared" si="8"/>
        <v>6060096208.7403135</v>
      </c>
      <c r="K31" s="55">
        <f t="shared" si="8"/>
        <v>5948649136.2091465</v>
      </c>
      <c r="L31" s="55">
        <f t="shared" si="8"/>
        <v>5837202063.6779804</v>
      </c>
      <c r="M31" s="55">
        <f t="shared" si="8"/>
        <v>5725754991.1468143</v>
      </c>
      <c r="N31" s="55">
        <f t="shared" si="8"/>
        <v>5614307918.6156473</v>
      </c>
      <c r="O31" s="55">
        <f t="shared" si="8"/>
        <v>5474351129.8555775</v>
      </c>
      <c r="P31" s="55">
        <f t="shared" si="8"/>
        <v>5334394341.0955086</v>
      </c>
      <c r="Q31" s="55">
        <f t="shared" si="8"/>
        <v>5194437552.3354387</v>
      </c>
      <c r="R31" s="55">
        <f t="shared" si="8"/>
        <v>5054480763.5753689</v>
      </c>
      <c r="S31" s="55">
        <f t="shared" si="8"/>
        <v>4888606050.9708424</v>
      </c>
      <c r="T31" s="55">
        <f t="shared" si="8"/>
        <v>4722731338.3663149</v>
      </c>
      <c r="U31" s="55">
        <f t="shared" si="8"/>
        <v>4556856625.7617874</v>
      </c>
      <c r="V31" s="55">
        <f t="shared" si="8"/>
        <v>4390981913.1572609</v>
      </c>
      <c r="W31" s="55">
        <f t="shared" si="8"/>
        <v>4214740031.0149508</v>
      </c>
      <c r="X31" s="55">
        <f t="shared" si="8"/>
        <v>4038498148.8726411</v>
      </c>
      <c r="Y31" s="55">
        <f t="shared" si="8"/>
        <v>3862256266.7303314</v>
      </c>
      <c r="Z31" s="55">
        <f t="shared" si="8"/>
        <v>3686014384.5880213</v>
      </c>
      <c r="AA31" s="55">
        <f t="shared" si="8"/>
        <v>3473487409.0634713</v>
      </c>
      <c r="AB31" s="55">
        <f t="shared" si="8"/>
        <v>3260960433.5389209</v>
      </c>
      <c r="AC31" s="55">
        <f t="shared" si="8"/>
        <v>3048433458.0143709</v>
      </c>
      <c r="AD31" s="55">
        <f t="shared" si="8"/>
        <v>2835906482.4898205</v>
      </c>
      <c r="AE31" s="55">
        <f t="shared" si="8"/>
        <v>2661917046.2449102</v>
      </c>
      <c r="AF31" s="55">
        <f t="shared" si="8"/>
        <v>2294594276.666666</v>
      </c>
      <c r="AG31" s="55">
        <f t="shared" si="8"/>
        <v>2101260943.3333333</v>
      </c>
      <c r="AH31" s="55">
        <f t="shared" si="8"/>
        <v>1907927610</v>
      </c>
      <c r="AI31" s="55">
        <f t="shared" si="8"/>
        <v>1610662640.4489915</v>
      </c>
      <c r="AJ31" s="55">
        <f t="shared" si="8"/>
        <v>1360662640</v>
      </c>
      <c r="AK31" s="55">
        <f t="shared" si="8"/>
        <v>1110662640</v>
      </c>
      <c r="AL31" s="55">
        <f t="shared" si="8"/>
        <v>860662640</v>
      </c>
      <c r="AM31" s="55">
        <f t="shared" si="8"/>
        <v>610662640</v>
      </c>
      <c r="AN31" s="55">
        <f t="shared" si="8"/>
        <v>360662640</v>
      </c>
      <c r="AO31" s="55">
        <f t="shared" si="8"/>
        <v>0</v>
      </c>
      <c r="AP31" s="55">
        <f t="shared" ref="AP31" si="9">+AP25+AP20+AP14+AP8</f>
        <v>0</v>
      </c>
    </row>
    <row r="32" spans="2:52" x14ac:dyDescent="0.25">
      <c r="B32" s="1" t="s">
        <v>76</v>
      </c>
      <c r="D32" s="55">
        <f>+D7+D13+D19+D24</f>
        <v>0</v>
      </c>
      <c r="E32" s="55">
        <f t="shared" ref="E32:AO32" si="10">+E7+E13+E19+E24</f>
        <v>0</v>
      </c>
      <c r="F32" s="55">
        <f t="shared" si="10"/>
        <v>0</v>
      </c>
      <c r="G32" s="55">
        <f t="shared" si="10"/>
        <v>65831526.564921632</v>
      </c>
      <c r="H32" s="55">
        <f t="shared" si="10"/>
        <v>65831526.564921632</v>
      </c>
      <c r="I32" s="55">
        <f t="shared" si="10"/>
        <v>65831526.564921632</v>
      </c>
      <c r="J32" s="55">
        <f t="shared" si="10"/>
        <v>65831526.564921632</v>
      </c>
      <c r="K32" s="55">
        <f t="shared" si="10"/>
        <v>111447072.53116655</v>
      </c>
      <c r="L32" s="55">
        <f t="shared" si="10"/>
        <v>111447072.53116655</v>
      </c>
      <c r="M32" s="55">
        <f t="shared" si="10"/>
        <v>111447072.53116655</v>
      </c>
      <c r="N32" s="55">
        <f t="shared" si="10"/>
        <v>111447072.53116655</v>
      </c>
      <c r="O32" s="55">
        <f t="shared" si="10"/>
        <v>139956788.76006961</v>
      </c>
      <c r="P32" s="55">
        <f t="shared" si="10"/>
        <v>139956788.76006961</v>
      </c>
      <c r="Q32" s="55">
        <f t="shared" si="10"/>
        <v>139956788.76006961</v>
      </c>
      <c r="R32" s="55">
        <f t="shared" si="10"/>
        <v>139956788.76006961</v>
      </c>
      <c r="S32" s="55">
        <f t="shared" si="10"/>
        <v>165874712.60452694</v>
      </c>
      <c r="T32" s="55">
        <f t="shared" si="10"/>
        <v>165874712.60452694</v>
      </c>
      <c r="U32" s="55">
        <f t="shared" si="10"/>
        <v>165874712.60452694</v>
      </c>
      <c r="V32" s="55">
        <f t="shared" si="10"/>
        <v>165874712.60452694</v>
      </c>
      <c r="W32" s="55">
        <f t="shared" si="10"/>
        <v>176241882.1423099</v>
      </c>
      <c r="X32" s="55">
        <f t="shared" si="10"/>
        <v>176241882.1423099</v>
      </c>
      <c r="Y32" s="55">
        <f t="shared" si="10"/>
        <v>176241882.1423099</v>
      </c>
      <c r="Z32" s="55">
        <f t="shared" si="10"/>
        <v>176241882.1423099</v>
      </c>
      <c r="AA32" s="55">
        <f t="shared" si="10"/>
        <v>212526975.52455014</v>
      </c>
      <c r="AB32" s="55">
        <f t="shared" si="10"/>
        <v>212526975.52455014</v>
      </c>
      <c r="AC32" s="55">
        <f t="shared" si="10"/>
        <v>212526975.52455014</v>
      </c>
      <c r="AD32" s="55">
        <f t="shared" si="10"/>
        <v>212526975.52455014</v>
      </c>
      <c r="AE32" s="55">
        <f t="shared" si="10"/>
        <v>173989436.24491048</v>
      </c>
      <c r="AF32" s="55">
        <f t="shared" si="10"/>
        <v>367322769.57824385</v>
      </c>
      <c r="AG32" s="55">
        <f t="shared" si="10"/>
        <v>193333333.33333334</v>
      </c>
      <c r="AH32" s="55">
        <f t="shared" si="10"/>
        <v>193333333.33333334</v>
      </c>
      <c r="AI32" s="55">
        <f t="shared" si="10"/>
        <v>297264969.55100834</v>
      </c>
      <c r="AJ32" s="55">
        <f t="shared" si="10"/>
        <v>250000000</v>
      </c>
      <c r="AK32" s="55">
        <f t="shared" si="10"/>
        <v>250000000</v>
      </c>
      <c r="AL32" s="55">
        <f t="shared" si="10"/>
        <v>250000000</v>
      </c>
      <c r="AM32" s="55">
        <f t="shared" si="10"/>
        <v>250000000</v>
      </c>
      <c r="AN32" s="55">
        <f t="shared" si="10"/>
        <v>250000000</v>
      </c>
      <c r="AO32" s="55">
        <f t="shared" si="10"/>
        <v>360662640</v>
      </c>
      <c r="AP32" s="55">
        <f t="shared" ref="AP32" si="11">+AP7+AP13+AP19+AP24</f>
        <v>0</v>
      </c>
    </row>
    <row r="35" spans="2:14" x14ac:dyDescent="0.25">
      <c r="D35" s="27">
        <v>2022</v>
      </c>
      <c r="E35" s="27">
        <v>2023</v>
      </c>
      <c r="F35" s="27">
        <v>2024</v>
      </c>
      <c r="G35" s="27">
        <v>2025</v>
      </c>
      <c r="H35" s="27">
        <v>2026</v>
      </c>
      <c r="I35" s="27">
        <v>2027</v>
      </c>
      <c r="J35" s="27">
        <v>2028</v>
      </c>
      <c r="K35" s="27">
        <v>2029</v>
      </c>
      <c r="L35" s="27">
        <v>2030</v>
      </c>
      <c r="M35" s="27">
        <v>2031</v>
      </c>
      <c r="N35" s="27"/>
    </row>
    <row r="36" spans="2:14" x14ac:dyDescent="0.25">
      <c r="B36" s="1" t="s">
        <v>77</v>
      </c>
      <c r="D36" s="27">
        <f>+SUM(D29:F29)</f>
        <v>124614501.7010332</v>
      </c>
      <c r="E36" s="27">
        <f>+SUM(G29:J29)</f>
        <v>245337014.63216594</v>
      </c>
      <c r="F36" s="27">
        <f>+SUM(K29:N29)</f>
        <v>232261566.79627979</v>
      </c>
      <c r="G36" s="27">
        <f>+SUM(O29:R29)</f>
        <v>213005926.81921309</v>
      </c>
      <c r="H36" s="27">
        <f>+SUM(S29:V29)</f>
        <v>189408829.55288732</v>
      </c>
      <c r="I36" s="27">
        <f>+SUM(W29:Z29)</f>
        <v>162645022.26380786</v>
      </c>
      <c r="J36" s="27">
        <f>+SUM(AA29:AD29)</f>
        <v>132714504.95197475</v>
      </c>
      <c r="K36" s="27">
        <f>+SUM(AE29:AH29)</f>
        <v>97486438.976176471</v>
      </c>
      <c r="L36" s="27">
        <f>+SUM(AI29:AL29)</f>
        <v>59021072.91107206</v>
      </c>
      <c r="M36" s="27">
        <f>+SUM(AM29:AO29)</f>
        <v>18051321.768559773</v>
      </c>
      <c r="N36" s="27"/>
    </row>
    <row r="37" spans="2:14" x14ac:dyDescent="0.25">
      <c r="B37" s="1" t="s">
        <v>78</v>
      </c>
      <c r="D37" s="27">
        <f>+SUM(D32:F32)</f>
        <v>0</v>
      </c>
      <c r="E37" s="27">
        <f>+SUM(G32:J32)</f>
        <v>263326106.25968653</v>
      </c>
      <c r="F37" s="27">
        <f>+SUM(K32:N32)</f>
        <v>445788290.12466621</v>
      </c>
      <c r="G37" s="27">
        <f>+SUM(O32:R32)</f>
        <v>559827155.04027843</v>
      </c>
      <c r="H37" s="27">
        <f>+SUM(S32:V32)</f>
        <v>663498850.41810775</v>
      </c>
      <c r="I37" s="27">
        <f>+SUM(W32:Z32)</f>
        <v>704967528.56923962</v>
      </c>
      <c r="J37" s="27">
        <f>+SUM(AA32:AD32)</f>
        <v>850107902.09820056</v>
      </c>
      <c r="K37" s="27">
        <f>+SUM(AE32:AH32)</f>
        <v>927978872.48982108</v>
      </c>
      <c r="L37" s="27">
        <f>+SUM(AI32:AL32)</f>
        <v>1047264969.5510083</v>
      </c>
      <c r="M37" s="27">
        <f>+SUM(AM32:AO32)</f>
        <v>860662640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93"/>
  <sheetViews>
    <sheetView topLeftCell="C34" workbookViewId="0">
      <selection activeCell="C44" sqref="C44:M44"/>
    </sheetView>
  </sheetViews>
  <sheetFormatPr baseColWidth="10" defaultRowHeight="15" x14ac:dyDescent="0.25"/>
  <cols>
    <col min="1" max="1" width="11.42578125" style="1"/>
    <col min="2" max="2" width="37.7109375" style="1" bestFit="1" customWidth="1"/>
    <col min="3" max="16384" width="11.42578125" style="1"/>
  </cols>
  <sheetData>
    <row r="3" spans="2:13" ht="15.75" x14ac:dyDescent="0.25">
      <c r="B3" s="2" t="s">
        <v>0</v>
      </c>
      <c r="C3" s="3">
        <v>2022</v>
      </c>
      <c r="D3" s="3">
        <v>2023</v>
      </c>
      <c r="E3" s="3">
        <v>2024</v>
      </c>
      <c r="F3" s="3">
        <v>2025</v>
      </c>
      <c r="G3" s="3">
        <v>2026</v>
      </c>
      <c r="H3" s="3">
        <v>2027</v>
      </c>
      <c r="I3" s="3">
        <v>2028</v>
      </c>
      <c r="J3" s="3">
        <v>2029</v>
      </c>
      <c r="K3" s="3">
        <v>2030</v>
      </c>
      <c r="L3" s="3">
        <v>2031</v>
      </c>
      <c r="M3" s="3">
        <v>2032</v>
      </c>
    </row>
    <row r="4" spans="2:13" ht="15.75" thickBot="1" x14ac:dyDescent="0.3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15.75" thickBot="1" x14ac:dyDescent="0.3">
      <c r="B5" s="6" t="s">
        <v>1</v>
      </c>
      <c r="C5" s="7">
        <v>11214.346156927999</v>
      </c>
      <c r="D5" s="7">
        <v>12230.671463462975</v>
      </c>
      <c r="E5" s="7">
        <v>12878.109928734571</v>
      </c>
      <c r="F5" s="7">
        <v>13509.903532716731</v>
      </c>
      <c r="G5" s="7">
        <v>14137.826947942018</v>
      </c>
      <c r="H5" s="7">
        <v>14787.649491857946</v>
      </c>
      <c r="I5" s="7">
        <v>15459.795160531599</v>
      </c>
      <c r="J5" s="7">
        <v>16141.020665134298</v>
      </c>
      <c r="K5" s="7">
        <v>16819.372717042781</v>
      </c>
      <c r="L5" s="7">
        <v>17502.269578437285</v>
      </c>
      <c r="M5" s="7">
        <v>18215.018353357751</v>
      </c>
    </row>
    <row r="6" spans="2:13" x14ac:dyDescent="0.25">
      <c r="B6" s="8" t="s">
        <v>2</v>
      </c>
      <c r="C6" s="9">
        <v>11123.729993999999</v>
      </c>
      <c r="D6" s="9">
        <v>12122.792379751279</v>
      </c>
      <c r="E6" s="9">
        <v>12752.022685639642</v>
      </c>
      <c r="F6" s="9">
        <v>13364.545528214159</v>
      </c>
      <c r="G6" s="9">
        <v>13972.046487964122</v>
      </c>
      <c r="H6" s="9">
        <v>14599.982556678919</v>
      </c>
      <c r="I6" s="9">
        <v>15248.712152538084</v>
      </c>
      <c r="J6" s="9">
        <v>15905.124755025026</v>
      </c>
      <c r="K6" s="9">
        <v>16557.430798823367</v>
      </c>
      <c r="L6" s="9">
        <v>17212.937893982013</v>
      </c>
      <c r="M6" s="9">
        <v>17896.501282452384</v>
      </c>
    </row>
    <row r="7" spans="2:13" x14ac:dyDescent="0.25">
      <c r="B7" s="8" t="s">
        <v>3</v>
      </c>
      <c r="C7" s="9">
        <v>90.616162928000008</v>
      </c>
      <c r="D7" s="9">
        <v>107.87908371169502</v>
      </c>
      <c r="E7" s="9">
        <v>126.08724309492953</v>
      </c>
      <c r="F7" s="9">
        <v>145.3580045025723</v>
      </c>
      <c r="G7" s="9">
        <v>165.78045997789616</v>
      </c>
      <c r="H7" s="9">
        <v>187.66693517902709</v>
      </c>
      <c r="I7" s="9">
        <v>211.08300799351412</v>
      </c>
      <c r="J7" s="9">
        <v>235.895910109271</v>
      </c>
      <c r="K7" s="9">
        <v>261.94191821941507</v>
      </c>
      <c r="L7" s="9">
        <v>289.33168445527048</v>
      </c>
      <c r="M7" s="9">
        <v>318.51707090536672</v>
      </c>
    </row>
    <row r="8" spans="2:13" ht="15.75" thickBot="1" x14ac:dyDescent="0.3">
      <c r="B8" s="10"/>
      <c r="C8" s="11">
        <v>0.50902999344625155</v>
      </c>
      <c r="D8" s="11">
        <v>0.49908026703550762</v>
      </c>
      <c r="E8" s="11">
        <v>0.49337847911871613</v>
      </c>
      <c r="F8" s="11">
        <v>0.4880820375001948</v>
      </c>
      <c r="G8" s="11">
        <v>0.48305330074438929</v>
      </c>
      <c r="H8" s="11">
        <v>0.47809497512784743</v>
      </c>
      <c r="I8" s="11">
        <v>0.47560412716260664</v>
      </c>
      <c r="J8" s="11">
        <v>0.47325533306654632</v>
      </c>
      <c r="K8" s="11">
        <v>0.47109979785049405</v>
      </c>
      <c r="L8" s="11">
        <v>0.46907879150084453</v>
      </c>
      <c r="M8" s="11">
        <v>0.46805683573962625</v>
      </c>
    </row>
    <row r="9" spans="2:13" ht="15.75" thickBot="1" x14ac:dyDescent="0.3">
      <c r="B9" s="12" t="s">
        <v>4</v>
      </c>
      <c r="C9" s="13">
        <v>5708.4385507650559</v>
      </c>
      <c r="D9" s="13">
        <v>6104.0867800086644</v>
      </c>
      <c r="E9" s="13">
        <v>6353.7822905627008</v>
      </c>
      <c r="F9" s="13">
        <v>6593.9412426794615</v>
      </c>
      <c r="G9" s="13">
        <v>6829.3239725563672</v>
      </c>
      <c r="H9" s="13">
        <v>7069.9009160091509</v>
      </c>
      <c r="I9" s="13">
        <v>7352.7423834373212</v>
      </c>
      <c r="J9" s="13">
        <v>7638.8241109121391</v>
      </c>
      <c r="K9" s="13">
        <v>7923.6030869709693</v>
      </c>
      <c r="L9" s="13">
        <v>8209.9434623753568</v>
      </c>
      <c r="M9" s="13">
        <v>8525.6638534118465</v>
      </c>
    </row>
    <row r="10" spans="2:13" x14ac:dyDescent="0.25">
      <c r="B10" s="8" t="s">
        <v>5</v>
      </c>
      <c r="C10" s="14">
        <v>4149.30807806336</v>
      </c>
      <c r="D10" s="14">
        <v>4488.6564270909121</v>
      </c>
      <c r="E10" s="14">
        <v>4687.6320140593843</v>
      </c>
      <c r="F10" s="14">
        <v>4877.0751753107406</v>
      </c>
      <c r="G10" s="14">
        <v>5061.3420473632423</v>
      </c>
      <c r="H10" s="14">
        <v>5249.6155696095702</v>
      </c>
      <c r="I10" s="14">
        <v>5472.7674868281856</v>
      </c>
      <c r="J10" s="14">
        <v>5697.7802947924065</v>
      </c>
      <c r="K10" s="14">
        <v>5920.4191963990597</v>
      </c>
      <c r="L10" s="14">
        <v>6143.2966220314856</v>
      </c>
      <c r="M10" s="14">
        <v>6393.47144202857</v>
      </c>
    </row>
    <row r="11" spans="2:13" x14ac:dyDescent="0.25">
      <c r="B11" s="8" t="s">
        <v>6</v>
      </c>
      <c r="C11" s="14">
        <v>1200.2713956799998</v>
      </c>
      <c r="D11" s="14">
        <v>1236.2795375503997</v>
      </c>
      <c r="E11" s="14">
        <v>1273.3679236769119</v>
      </c>
      <c r="F11" s="14">
        <v>1311.5689613872191</v>
      </c>
      <c r="G11" s="14">
        <v>1350.9160302288358</v>
      </c>
      <c r="H11" s="14">
        <v>1391.4435111357009</v>
      </c>
      <c r="I11" s="14">
        <v>1433.1868164697721</v>
      </c>
      <c r="J11" s="14">
        <v>1476.1824209638653</v>
      </c>
      <c r="K11" s="14">
        <v>1520.4678935927814</v>
      </c>
      <c r="L11" s="14">
        <v>1566.0819304005647</v>
      </c>
      <c r="M11" s="14">
        <v>1613.0643883125815</v>
      </c>
    </row>
    <row r="12" spans="2:13" ht="15.75" thickBot="1" x14ac:dyDescent="0.3">
      <c r="B12" s="8" t="s">
        <v>7</v>
      </c>
      <c r="C12" s="14">
        <v>358.85907702169595</v>
      </c>
      <c r="D12" s="14">
        <v>379.15081536735221</v>
      </c>
      <c r="E12" s="14">
        <v>392.78235282640441</v>
      </c>
      <c r="F12" s="14">
        <v>405.29710598150194</v>
      </c>
      <c r="G12" s="14">
        <v>417.06589496428955</v>
      </c>
      <c r="H12" s="14">
        <v>428.84183526388045</v>
      </c>
      <c r="I12" s="14">
        <v>446.78808013936316</v>
      </c>
      <c r="J12" s="14">
        <v>464.86139515586768</v>
      </c>
      <c r="K12" s="14">
        <v>482.71599697912791</v>
      </c>
      <c r="L12" s="14">
        <v>500.56490994330625</v>
      </c>
      <c r="M12" s="14">
        <v>519.12802307069592</v>
      </c>
    </row>
    <row r="13" spans="2:13" ht="15.75" thickBot="1" x14ac:dyDescent="0.3">
      <c r="B13" s="12" t="s">
        <v>8</v>
      </c>
      <c r="C13" s="13">
        <v>5505.907606162943</v>
      </c>
      <c r="D13" s="13">
        <v>6126.5846834543108</v>
      </c>
      <c r="E13" s="13">
        <v>6524.3276381718706</v>
      </c>
      <c r="F13" s="13">
        <v>6915.9622900372697</v>
      </c>
      <c r="G13" s="13">
        <v>7308.5029753856506</v>
      </c>
      <c r="H13" s="13">
        <v>7717.7485758487956</v>
      </c>
      <c r="I13" s="13">
        <v>8107.0527770942781</v>
      </c>
      <c r="J13" s="13">
        <v>8502.1965542221587</v>
      </c>
      <c r="K13" s="13">
        <v>8895.7696300718126</v>
      </c>
      <c r="L13" s="13">
        <v>9292.3261160619277</v>
      </c>
      <c r="M13" s="13">
        <v>9689.3544999459045</v>
      </c>
    </row>
    <row r="14" spans="2:13" ht="15.75" thickBot="1" x14ac:dyDescent="0.3">
      <c r="B14" s="10"/>
      <c r="C14" s="15"/>
      <c r="D14" s="15"/>
      <c r="E14" s="15"/>
      <c r="F14" s="15"/>
      <c r="G14" s="15"/>
      <c r="H14" s="15"/>
      <c r="I14" s="16"/>
      <c r="J14" s="16"/>
      <c r="K14" s="16"/>
      <c r="L14" s="16"/>
      <c r="M14" s="16"/>
    </row>
    <row r="15" spans="2:13" ht="15.75" thickBot="1" x14ac:dyDescent="0.3">
      <c r="B15" s="17" t="s">
        <v>9</v>
      </c>
      <c r="C15" s="18">
        <v>1092.205463840191</v>
      </c>
      <c r="D15" s="18">
        <v>1138.5633124779265</v>
      </c>
      <c r="E15" s="18">
        <v>1178.252476747522</v>
      </c>
      <c r="F15" s="18">
        <v>1218.4246433675096</v>
      </c>
      <c r="G15" s="18">
        <v>1259.3413866991325</v>
      </c>
      <c r="H15" s="18">
        <v>1301.547411882103</v>
      </c>
      <c r="I15" s="18">
        <v>1345.0766958800873</v>
      </c>
      <c r="J15" s="18">
        <v>1389.6881724692441</v>
      </c>
      <c r="K15" s="18">
        <v>1435.16759313022</v>
      </c>
      <c r="L15" s="18">
        <v>1481.6924363042281</v>
      </c>
      <c r="M15" s="18">
        <v>1529.8020105985215</v>
      </c>
    </row>
    <row r="16" spans="2:13" x14ac:dyDescent="0.25">
      <c r="B16" s="19" t="s">
        <v>10</v>
      </c>
      <c r="C16" s="9">
        <v>861.61343172863997</v>
      </c>
      <c r="D16" s="9">
        <v>887.46183468049924</v>
      </c>
      <c r="E16" s="9">
        <v>914.08568972091427</v>
      </c>
      <c r="F16" s="9">
        <v>941.50826041254174</v>
      </c>
      <c r="G16" s="9">
        <v>969.75350822491805</v>
      </c>
      <c r="H16" s="9">
        <v>998.8461134716656</v>
      </c>
      <c r="I16" s="9">
        <v>1028.8114968758157</v>
      </c>
      <c r="J16" s="9">
        <v>1059.6758417820902</v>
      </c>
      <c r="K16" s="9">
        <v>1091.4661170355528</v>
      </c>
      <c r="L16" s="9">
        <v>1124.2101005466195</v>
      </c>
      <c r="M16" s="9">
        <v>1157.9364035630181</v>
      </c>
    </row>
    <row r="17" spans="2:13" x14ac:dyDescent="0.25">
      <c r="B17" s="19" t="s">
        <v>11</v>
      </c>
      <c r="C17" s="9">
        <v>56.071730784639996</v>
      </c>
      <c r="D17" s="9">
        <v>61.153357317314871</v>
      </c>
      <c r="E17" s="9">
        <v>64.390549643672855</v>
      </c>
      <c r="F17" s="9">
        <v>67.549517663583671</v>
      </c>
      <c r="G17" s="9">
        <v>70.689134739710099</v>
      </c>
      <c r="H17" s="9">
        <v>73.938247459289727</v>
      </c>
      <c r="I17" s="9">
        <v>77.298975802657992</v>
      </c>
      <c r="J17" s="9">
        <v>80.705103325671473</v>
      </c>
      <c r="K17" s="9">
        <v>84.09686358521391</v>
      </c>
      <c r="L17" s="9">
        <v>87.511347892186421</v>
      </c>
      <c r="M17" s="9">
        <v>91.075091766788745</v>
      </c>
    </row>
    <row r="18" spans="2:13" x14ac:dyDescent="0.25">
      <c r="B18" s="19" t="s">
        <v>12</v>
      </c>
      <c r="C18" s="9">
        <v>31.400169239398405</v>
      </c>
      <c r="D18" s="9">
        <v>34.245880097696336</v>
      </c>
      <c r="E18" s="9">
        <v>36.058707800456808</v>
      </c>
      <c r="F18" s="9">
        <v>37.82772989160685</v>
      </c>
      <c r="G18" s="9">
        <v>39.585915454237657</v>
      </c>
      <c r="H18" s="9">
        <v>41.405418577202255</v>
      </c>
      <c r="I18" s="9">
        <v>43.287426449488486</v>
      </c>
      <c r="J18" s="9">
        <v>45.194857862376033</v>
      </c>
      <c r="K18" s="9">
        <v>47.094243607719804</v>
      </c>
      <c r="L18" s="9">
        <v>49.006354819624399</v>
      </c>
      <c r="M18" s="9">
        <v>51.002051389401707</v>
      </c>
    </row>
    <row r="19" spans="2:13" x14ac:dyDescent="0.25">
      <c r="B19" s="20" t="s">
        <v>13</v>
      </c>
      <c r="C19" s="9">
        <v>33.643038470783999</v>
      </c>
      <c r="D19" s="9">
        <v>36.69201439038892</v>
      </c>
      <c r="E19" s="9">
        <v>38.634329786203715</v>
      </c>
      <c r="F19" s="9">
        <v>40.529710598150196</v>
      </c>
      <c r="G19" s="9">
        <v>42.413480843826058</v>
      </c>
      <c r="H19" s="9">
        <v>44.362948475573837</v>
      </c>
      <c r="I19" s="9">
        <v>46.379385481594802</v>
      </c>
      <c r="J19" s="9">
        <v>48.42306199540289</v>
      </c>
      <c r="K19" s="9">
        <v>50.458118151128353</v>
      </c>
      <c r="L19" s="9">
        <v>52.50680873531185</v>
      </c>
      <c r="M19" s="9">
        <v>54.645055060073247</v>
      </c>
    </row>
    <row r="20" spans="2:13" x14ac:dyDescent="0.25">
      <c r="B20" s="20" t="s">
        <v>14</v>
      </c>
      <c r="C20" s="9">
        <v>3.1400169239398394</v>
      </c>
      <c r="D20" s="9">
        <v>3.4245880097696326</v>
      </c>
      <c r="E20" s="9">
        <v>3.60587078004568</v>
      </c>
      <c r="F20" s="9">
        <v>3.7827729891606845</v>
      </c>
      <c r="G20" s="9">
        <v>3.9585915454237646</v>
      </c>
      <c r="H20" s="9">
        <v>4.1405418577202244</v>
      </c>
      <c r="I20" s="9">
        <v>4.3287426449488473</v>
      </c>
      <c r="J20" s="9">
        <v>4.5194857862376034</v>
      </c>
      <c r="K20" s="9">
        <v>4.7094243607719788</v>
      </c>
      <c r="L20" s="9">
        <v>4.9006354819624383</v>
      </c>
      <c r="M20" s="9">
        <v>5.1002051389401695</v>
      </c>
    </row>
    <row r="21" spans="2:13" x14ac:dyDescent="0.25">
      <c r="B21" s="20" t="s">
        <v>15</v>
      </c>
      <c r="C21" s="9">
        <v>56.071730784639996</v>
      </c>
      <c r="D21" s="9">
        <v>61.153357317314871</v>
      </c>
      <c r="E21" s="9">
        <v>64.390549643672855</v>
      </c>
      <c r="F21" s="9">
        <v>67.549517663583671</v>
      </c>
      <c r="G21" s="9">
        <v>70.689134739710099</v>
      </c>
      <c r="H21" s="9">
        <v>73.938247459289727</v>
      </c>
      <c r="I21" s="9">
        <v>77.298975802657992</v>
      </c>
      <c r="J21" s="9">
        <v>80.705103325671473</v>
      </c>
      <c r="K21" s="9">
        <v>84.09686358521391</v>
      </c>
      <c r="L21" s="9">
        <v>87.511347892186421</v>
      </c>
      <c r="M21" s="9">
        <v>91.075091766788745</v>
      </c>
    </row>
    <row r="22" spans="2:13" x14ac:dyDescent="0.25">
      <c r="B22" s="20" t="s">
        <v>16</v>
      </c>
      <c r="C22" s="9">
        <v>34.764473086476798</v>
      </c>
      <c r="D22" s="9">
        <v>37.915081536735222</v>
      </c>
      <c r="E22" s="9">
        <v>39.922140779077175</v>
      </c>
      <c r="F22" s="9">
        <v>41.880700951421865</v>
      </c>
      <c r="G22" s="9">
        <v>43.827263538620258</v>
      </c>
      <c r="H22" s="9">
        <v>45.841713424759632</v>
      </c>
      <c r="I22" s="9">
        <v>47.925364997647954</v>
      </c>
      <c r="J22" s="9">
        <v>50.037164061916314</v>
      </c>
      <c r="K22" s="9">
        <v>52.140055422832631</v>
      </c>
      <c r="L22" s="9">
        <v>54.257035693155572</v>
      </c>
      <c r="M22" s="9">
        <v>56.466556895409028</v>
      </c>
    </row>
    <row r="23" spans="2:13" x14ac:dyDescent="0.25">
      <c r="B23" s="20" t="s">
        <v>17</v>
      </c>
      <c r="C23" s="9">
        <v>4.2865266647441214</v>
      </c>
      <c r="D23" s="9">
        <v>4.2865276647441197</v>
      </c>
      <c r="E23" s="9">
        <v>4.2865286647441199</v>
      </c>
      <c r="F23" s="9">
        <v>4.28652966474412</v>
      </c>
      <c r="G23" s="9">
        <v>4.2865306647441201</v>
      </c>
      <c r="H23" s="9">
        <v>4.2865316647441203</v>
      </c>
      <c r="I23" s="9">
        <v>4.2865326647441204</v>
      </c>
      <c r="J23" s="9">
        <v>4.2865336647441197</v>
      </c>
      <c r="K23" s="9">
        <v>4.2865346647441198</v>
      </c>
      <c r="L23" s="9">
        <v>4.28653566474412</v>
      </c>
      <c r="M23" s="9">
        <v>4.2865366647441201</v>
      </c>
    </row>
    <row r="24" spans="2:13" ht="15.75" thickBot="1" x14ac:dyDescent="0.3">
      <c r="B24" s="21" t="s">
        <v>18</v>
      </c>
      <c r="C24" s="9">
        <v>11.214346156927999</v>
      </c>
      <c r="D24" s="9">
        <v>12.230671463462976</v>
      </c>
      <c r="E24" s="9">
        <v>12.878109928734572</v>
      </c>
      <c r="F24" s="9">
        <v>13.509903532716732</v>
      </c>
      <c r="G24" s="9">
        <v>14.137826947942019</v>
      </c>
      <c r="H24" s="9">
        <v>14.787649491857946</v>
      </c>
      <c r="I24" s="9">
        <v>15.459795160531598</v>
      </c>
      <c r="J24" s="9">
        <v>16.141020665134299</v>
      </c>
      <c r="K24" s="9">
        <v>16.819372717042786</v>
      </c>
      <c r="L24" s="9">
        <v>17.502269578437282</v>
      </c>
      <c r="M24" s="9">
        <v>18.215018353357753</v>
      </c>
    </row>
    <row r="25" spans="2:13" ht="15.75" thickBot="1" x14ac:dyDescent="0.3">
      <c r="B25" s="10"/>
      <c r="C25" s="22"/>
      <c r="D25" s="22"/>
      <c r="E25" s="22"/>
      <c r="F25" s="22"/>
      <c r="G25" s="16"/>
      <c r="H25" s="16"/>
      <c r="I25" s="16"/>
      <c r="J25" s="16"/>
      <c r="K25" s="16"/>
      <c r="L25" s="16"/>
      <c r="M25" s="16"/>
    </row>
    <row r="26" spans="2:13" ht="15.75" thickBot="1" x14ac:dyDescent="0.3">
      <c r="B26" s="23" t="s">
        <v>19</v>
      </c>
      <c r="C26" s="24">
        <v>4504.5687659903324</v>
      </c>
      <c r="D26" s="24">
        <v>4735.8795321175458</v>
      </c>
      <c r="E26" s="24">
        <v>4936.5390972505984</v>
      </c>
      <c r="F26" s="24">
        <v>5129.8561938615258</v>
      </c>
      <c r="G26" s="24">
        <v>5290.6167279659085</v>
      </c>
      <c r="H26" s="24">
        <v>5510.6999710313967</v>
      </c>
      <c r="I26" s="24">
        <v>5753.322058062593</v>
      </c>
      <c r="J26" s="24">
        <v>5989.0208637725036</v>
      </c>
      <c r="K26" s="24">
        <v>6226.7142025163357</v>
      </c>
      <c r="L26" s="24">
        <v>6441.5817794737559</v>
      </c>
      <c r="M26" s="24">
        <v>6695.25304578543</v>
      </c>
    </row>
    <row r="27" spans="2:13" x14ac:dyDescent="0.25">
      <c r="B27" s="25" t="s">
        <v>20</v>
      </c>
      <c r="C27" s="9">
        <v>1314.9511266080001</v>
      </c>
      <c r="D27" s="9">
        <v>1354.3996604062399</v>
      </c>
      <c r="E27" s="9">
        <v>1395.0316502184271</v>
      </c>
      <c r="F27" s="9">
        <v>1436.8825997249801</v>
      </c>
      <c r="G27" s="9">
        <v>1479.9890777167298</v>
      </c>
      <c r="H27" s="9">
        <v>1524.3887500482317</v>
      </c>
      <c r="I27" s="9">
        <v>1570.1204125496786</v>
      </c>
      <c r="J27" s="9">
        <v>1617.224024926169</v>
      </c>
      <c r="K27" s="9">
        <v>1665.7407456739541</v>
      </c>
      <c r="L27" s="9">
        <v>1715.7129680441728</v>
      </c>
      <c r="M27" s="9">
        <v>1767.184357085498</v>
      </c>
    </row>
    <row r="28" spans="2:13" x14ac:dyDescent="0.25">
      <c r="B28" s="19" t="s">
        <v>21</v>
      </c>
      <c r="C28" s="9">
        <v>23.550126929548796</v>
      </c>
      <c r="D28" s="9">
        <v>25.684410073272243</v>
      </c>
      <c r="E28" s="9">
        <v>27.044030850342597</v>
      </c>
      <c r="F28" s="9">
        <v>28.370797418705134</v>
      </c>
      <c r="G28" s="9">
        <v>29.689436590678238</v>
      </c>
      <c r="H28" s="9">
        <v>31.054063932901684</v>
      </c>
      <c r="I28" s="9">
        <v>32.465569837116355</v>
      </c>
      <c r="J28" s="9">
        <v>33.896143396782016</v>
      </c>
      <c r="K28" s="9">
        <v>35.320682705789842</v>
      </c>
      <c r="L28" s="9">
        <v>36.754766114718286</v>
      </c>
      <c r="M28" s="9">
        <v>38.251538542051271</v>
      </c>
    </row>
    <row r="29" spans="2:13" x14ac:dyDescent="0.25">
      <c r="B29" s="19" t="s">
        <v>22</v>
      </c>
      <c r="C29" s="9">
        <v>177.97167351044737</v>
      </c>
      <c r="D29" s="9">
        <v>194.1007561251574</v>
      </c>
      <c r="E29" s="9">
        <v>204.37560456901764</v>
      </c>
      <c r="F29" s="9">
        <v>214.40216906421452</v>
      </c>
      <c r="G29" s="9">
        <v>224.36731366383984</v>
      </c>
      <c r="H29" s="9">
        <v>234.67999743578562</v>
      </c>
      <c r="I29" s="9">
        <v>245.34694919763649</v>
      </c>
      <c r="J29" s="9">
        <v>256.15799795568125</v>
      </c>
      <c r="K29" s="9">
        <v>266.923445019469</v>
      </c>
      <c r="L29" s="9">
        <v>277.76101820979972</v>
      </c>
      <c r="M29" s="9">
        <v>289.07234126778752</v>
      </c>
    </row>
    <row r="30" spans="2:13" x14ac:dyDescent="0.25">
      <c r="B30" s="19" t="s">
        <v>23</v>
      </c>
      <c r="C30" s="9">
        <v>22.428692313855997</v>
      </c>
      <c r="D30" s="9">
        <v>24.461342926925951</v>
      </c>
      <c r="E30" s="9">
        <v>25.756219857469144</v>
      </c>
      <c r="F30" s="9">
        <v>27.019807065433465</v>
      </c>
      <c r="G30" s="9">
        <v>28.275653895884037</v>
      </c>
      <c r="H30" s="9">
        <v>29.575298983715893</v>
      </c>
      <c r="I30" s="9">
        <v>30.919590321063197</v>
      </c>
      <c r="J30" s="9">
        <v>32.282041330268598</v>
      </c>
      <c r="K30" s="9">
        <v>33.638745434085571</v>
      </c>
      <c r="L30" s="9">
        <v>35.004539156874564</v>
      </c>
      <c r="M30" s="9">
        <v>36.430036706715505</v>
      </c>
    </row>
    <row r="31" spans="2:13" x14ac:dyDescent="0.25">
      <c r="B31" s="19" t="s">
        <v>24</v>
      </c>
      <c r="C31" s="9">
        <v>117.43663295534999</v>
      </c>
      <c r="D31" s="9">
        <v>128.07959156538428</v>
      </c>
      <c r="E31" s="9">
        <v>134.85956717370843</v>
      </c>
      <c r="F31" s="9">
        <v>141.4757097946096</v>
      </c>
      <c r="G31" s="9">
        <v>148.05132379884881</v>
      </c>
      <c r="H31" s="9">
        <v>154.85626547873642</v>
      </c>
      <c r="I31" s="9">
        <v>161.89497492108688</v>
      </c>
      <c r="J31" s="9">
        <v>169.02876840528634</v>
      </c>
      <c r="K31" s="9">
        <v>176.13247109287198</v>
      </c>
      <c r="L31" s="9">
        <v>183.28376702539521</v>
      </c>
      <c r="M31" s="9">
        <v>190.74767219636237</v>
      </c>
    </row>
    <row r="32" spans="2:13" x14ac:dyDescent="0.25">
      <c r="B32" s="19" t="s">
        <v>25</v>
      </c>
      <c r="C32" s="9">
        <v>1427.718659028566</v>
      </c>
      <c r="D32" s="9">
        <v>1493.7536560159776</v>
      </c>
      <c r="E32" s="9">
        <v>1560.9735630589566</v>
      </c>
      <c r="F32" s="9">
        <v>1630.3202750882847</v>
      </c>
      <c r="G32" s="9">
        <v>1703.033834013864</v>
      </c>
      <c r="H32" s="9">
        <v>1779.2939514316972</v>
      </c>
      <c r="I32" s="9">
        <v>1859.2909213224116</v>
      </c>
      <c r="J32" s="9">
        <v>1941.7783783621469</v>
      </c>
      <c r="K32" s="9">
        <v>2028.2874987758737</v>
      </c>
      <c r="L32" s="9">
        <v>2119.0357993107596</v>
      </c>
      <c r="M32" s="9">
        <v>2214.2538898508051</v>
      </c>
    </row>
    <row r="33" spans="2:13" x14ac:dyDescent="0.25">
      <c r="B33" s="20" t="s">
        <v>13</v>
      </c>
      <c r="C33" s="9">
        <v>556.18649970000001</v>
      </c>
      <c r="D33" s="9">
        <v>606.13961898756395</v>
      </c>
      <c r="E33" s="9">
        <v>637.60113428198224</v>
      </c>
      <c r="F33" s="9">
        <v>668.22727641070799</v>
      </c>
      <c r="G33" s="9">
        <v>698.60232439820618</v>
      </c>
      <c r="H33" s="9">
        <v>729.99912783394598</v>
      </c>
      <c r="I33" s="9">
        <v>762.43560762690424</v>
      </c>
      <c r="J33" s="9">
        <v>795.25623775125132</v>
      </c>
      <c r="K33" s="9">
        <v>827.87153994116841</v>
      </c>
      <c r="L33" s="9">
        <v>860.6468946991007</v>
      </c>
      <c r="M33" s="9">
        <v>894.82506412261932</v>
      </c>
    </row>
    <row r="34" spans="2:13" x14ac:dyDescent="0.25">
      <c r="B34" s="20" t="s">
        <v>26</v>
      </c>
      <c r="C34" s="9">
        <v>540.07933866868791</v>
      </c>
      <c r="D34" s="9">
        <v>608.20534280907361</v>
      </c>
      <c r="E34" s="9">
        <v>660.41195246205427</v>
      </c>
      <c r="F34" s="9">
        <v>713.76295593443922</v>
      </c>
      <c r="G34" s="9">
        <v>768.82024122811868</v>
      </c>
      <c r="H34" s="9">
        <v>827.0014119405206</v>
      </c>
      <c r="I34" s="9">
        <v>888.42656691603474</v>
      </c>
      <c r="J34" s="9">
        <v>952.41159443070239</v>
      </c>
      <c r="K34" s="9">
        <v>1018.2687481829979</v>
      </c>
      <c r="L34" s="9">
        <v>1086.4393288171989</v>
      </c>
      <c r="M34" s="9">
        <v>1158.5479070208376</v>
      </c>
    </row>
    <row r="35" spans="2:13" x14ac:dyDescent="0.25">
      <c r="B35" s="20" t="s">
        <v>17</v>
      </c>
      <c r="C35" s="9">
        <v>17.942953851084798</v>
      </c>
      <c r="D35" s="9">
        <v>19.569074341540762</v>
      </c>
      <c r="E35" s="9">
        <v>20.604975885975318</v>
      </c>
      <c r="F35" s="9">
        <v>21.615845652346771</v>
      </c>
      <c r="G35" s="9">
        <v>22.620523116707233</v>
      </c>
      <c r="H35" s="9">
        <v>23.660239186972714</v>
      </c>
      <c r="I35" s="9">
        <v>24.73567225685056</v>
      </c>
      <c r="J35" s="9">
        <v>25.825633064214873</v>
      </c>
      <c r="K35" s="9">
        <v>26.910996347268455</v>
      </c>
      <c r="L35" s="9">
        <v>28.003631325499654</v>
      </c>
      <c r="M35" s="9">
        <v>29.144029365372401</v>
      </c>
    </row>
    <row r="36" spans="2:13" x14ac:dyDescent="0.25">
      <c r="B36" s="19" t="s">
        <v>27</v>
      </c>
      <c r="C36" s="9">
        <v>292.3396599247921</v>
      </c>
      <c r="D36" s="9">
        <v>276.52267636641074</v>
      </c>
      <c r="E36" s="9">
        <v>267.36700139266497</v>
      </c>
      <c r="F36" s="9">
        <v>247.77875770780307</v>
      </c>
      <c r="G36" s="9">
        <v>187.16699954303186</v>
      </c>
      <c r="H36" s="9">
        <v>176.19086475888889</v>
      </c>
      <c r="I36" s="9">
        <v>177.68579311381009</v>
      </c>
      <c r="J36" s="9">
        <v>165.16004415000006</v>
      </c>
      <c r="K36" s="9">
        <v>147.61932934285718</v>
      </c>
      <c r="L36" s="9">
        <v>98.939066770237716</v>
      </c>
      <c r="M36" s="9">
        <v>76.796209627380563</v>
      </c>
    </row>
    <row r="37" spans="2:13" ht="15.75" thickBot="1" x14ac:dyDescent="0.3">
      <c r="B37" s="21" t="s">
        <v>28</v>
      </c>
      <c r="C37" s="9">
        <v>13.963402500000001</v>
      </c>
      <c r="D37" s="9">
        <v>4.9634024999999999</v>
      </c>
      <c r="E37" s="9">
        <v>2.5133975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</row>
    <row r="38" spans="2:13" ht="15.75" thickBot="1" x14ac:dyDescent="0.3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2:13" ht="15.75" thickBot="1" x14ac:dyDescent="0.3">
      <c r="B39" s="12" t="s">
        <v>29</v>
      </c>
      <c r="C39" s="13">
        <v>-90.866623667579915</v>
      </c>
      <c r="D39" s="13">
        <v>252.14183885883904</v>
      </c>
      <c r="E39" s="13">
        <v>409.53606417375067</v>
      </c>
      <c r="F39" s="13">
        <v>567.6814528082341</v>
      </c>
      <c r="G39" s="13">
        <v>758.5448607206099</v>
      </c>
      <c r="H39" s="13">
        <v>905.50119293529588</v>
      </c>
      <c r="I39" s="13">
        <v>1008.6540231515974</v>
      </c>
      <c r="J39" s="13">
        <v>1123.4875179804112</v>
      </c>
      <c r="K39" s="13">
        <v>1233.8878344252571</v>
      </c>
      <c r="L39" s="13">
        <v>1369.0519002839437</v>
      </c>
      <c r="M39" s="13">
        <v>1464.299443561953</v>
      </c>
    </row>
    <row r="40" spans="2:13" x14ac:dyDescent="0.25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2:13" x14ac:dyDescent="0.25">
      <c r="B41" s="28" t="s">
        <v>30</v>
      </c>
      <c r="C41" s="29">
        <v>8.3533639999999991</v>
      </c>
      <c r="D41" s="29">
        <v>8.8397598065127116</v>
      </c>
      <c r="E41" s="29">
        <v>9.2985851821186056</v>
      </c>
      <c r="F41" s="29">
        <v>9.7452277240963987</v>
      </c>
      <c r="G41" s="29">
        <v>10.188208383848142</v>
      </c>
      <c r="H41" s="29">
        <v>10.646090020966351</v>
      </c>
      <c r="I41" s="29">
        <v>11.119133988653996</v>
      </c>
      <c r="J41" s="29">
        <v>11.597780290445357</v>
      </c>
      <c r="K41" s="29">
        <v>12.073432150749859</v>
      </c>
      <c r="L41" s="29">
        <v>12.551418170072099</v>
      </c>
      <c r="M41" s="29">
        <v>13.049862420977268</v>
      </c>
    </row>
    <row r="42" spans="2:13" x14ac:dyDescent="0.25">
      <c r="B42" s="3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x14ac:dyDescent="0.25">
      <c r="B43" s="28" t="s">
        <v>31</v>
      </c>
      <c r="C43" s="31">
        <v>176.20049402290201</v>
      </c>
      <c r="D43" s="31">
        <v>301.59810336409561</v>
      </c>
      <c r="E43" s="31">
        <v>291.50087246845885</v>
      </c>
      <c r="F43" s="31">
        <v>275.15148306971008</v>
      </c>
      <c r="G43" s="31">
        <v>254.4428335134206</v>
      </c>
      <c r="H43" s="31">
        <v>230.66820992635442</v>
      </c>
      <c r="I43" s="31">
        <v>203.82956269042012</v>
      </c>
      <c r="J43" s="31">
        <v>171.73513403579423</v>
      </c>
      <c r="K43" s="31">
        <v>136.39018740946887</v>
      </c>
      <c r="L43" s="31">
        <v>98.561761829371278</v>
      </c>
      <c r="M43" s="31">
        <v>83.789084425445651</v>
      </c>
    </row>
    <row r="44" spans="2:13" x14ac:dyDescent="0.25">
      <c r="B44" s="32" t="s">
        <v>32</v>
      </c>
      <c r="C44" s="9">
        <v>124.61450170103321</v>
      </c>
      <c r="D44" s="9">
        <v>245.33701463216593</v>
      </c>
      <c r="E44" s="9">
        <v>232.26156679627979</v>
      </c>
      <c r="F44" s="9">
        <v>213.0059268192131</v>
      </c>
      <c r="G44" s="9">
        <v>189.40882955288731</v>
      </c>
      <c r="H44" s="9">
        <v>162.64502226380787</v>
      </c>
      <c r="I44" s="9">
        <v>132.71450495197476</v>
      </c>
      <c r="J44" s="9">
        <v>97.486438976176473</v>
      </c>
      <c r="K44" s="9">
        <v>59.021072911072061</v>
      </c>
      <c r="L44" s="9">
        <v>18.051321768559774</v>
      </c>
      <c r="M44" s="9">
        <v>0</v>
      </c>
    </row>
    <row r="45" spans="2:13" x14ac:dyDescent="0.25">
      <c r="B45" s="32" t="s">
        <v>33</v>
      </c>
      <c r="C45" s="9">
        <v>51.585992321868794</v>
      </c>
      <c r="D45" s="9">
        <v>56.261088731929682</v>
      </c>
      <c r="E45" s="9">
        <v>59.239305672179029</v>
      </c>
      <c r="F45" s="9">
        <v>62.145556250496959</v>
      </c>
      <c r="G45" s="9">
        <v>65.034003960533283</v>
      </c>
      <c r="H45" s="9">
        <v>68.023187662546547</v>
      </c>
      <c r="I45" s="9">
        <v>71.115057738445358</v>
      </c>
      <c r="J45" s="9">
        <v>74.248695059617759</v>
      </c>
      <c r="K45" s="9">
        <v>77.369114498396797</v>
      </c>
      <c r="L45" s="9">
        <v>80.510440060811504</v>
      </c>
      <c r="M45" s="9">
        <v>83.789084425445651</v>
      </c>
    </row>
    <row r="46" spans="2:13" x14ac:dyDescent="0.25">
      <c r="B46" s="33" t="s">
        <v>34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2:13" x14ac:dyDescent="0.25">
      <c r="B47" s="33" t="s">
        <v>35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3" x14ac:dyDescent="0.25">
      <c r="B48" s="33" t="s">
        <v>36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2:13" x14ac:dyDescent="0.25">
      <c r="B49" s="33" t="s">
        <v>37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2:13" x14ac:dyDescent="0.25">
      <c r="B50" s="3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x14ac:dyDescent="0.25">
      <c r="B51" s="34" t="s">
        <v>38</v>
      </c>
      <c r="C51" s="35">
        <v>-258.71375369048189</v>
      </c>
      <c r="D51" s="35">
        <v>-40.616504698743881</v>
      </c>
      <c r="E51" s="35">
        <v>127.33377688741041</v>
      </c>
      <c r="F51" s="35">
        <v>302.27519746262038</v>
      </c>
      <c r="G51" s="35">
        <v>514.29023559103746</v>
      </c>
      <c r="H51" s="35">
        <v>685.47907302990779</v>
      </c>
      <c r="I51" s="35">
        <v>815.94359444983115</v>
      </c>
      <c r="J51" s="35">
        <v>963.35016423506238</v>
      </c>
      <c r="K51" s="35">
        <v>1109.5710791665381</v>
      </c>
      <c r="L51" s="35">
        <v>1283.0415566246445</v>
      </c>
      <c r="M51" s="35">
        <v>1393.5602215574845</v>
      </c>
    </row>
    <row r="52" spans="2:13" x14ac:dyDescent="0.25">
      <c r="B52" s="3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2:13" x14ac:dyDescent="0.25">
      <c r="B53" s="32" t="s">
        <v>39</v>
      </c>
      <c r="C53" s="9">
        <v>0</v>
      </c>
      <c r="D53" s="9">
        <v>0</v>
      </c>
      <c r="E53" s="9">
        <v>0</v>
      </c>
      <c r="F53" s="9">
        <v>36.478040469025849</v>
      </c>
      <c r="G53" s="9">
        <v>144.00126596549072</v>
      </c>
      <c r="H53" s="9">
        <v>178.22455898777557</v>
      </c>
      <c r="I53" s="9">
        <v>203.98589861245776</v>
      </c>
      <c r="J53" s="9">
        <v>231.20403941641501</v>
      </c>
      <c r="K53" s="9">
        <v>255.20134820830435</v>
      </c>
      <c r="L53" s="9">
        <v>282.26914245742125</v>
      </c>
      <c r="M53" s="9">
        <v>278.71204431149647</v>
      </c>
    </row>
    <row r="54" spans="2:13" x14ac:dyDescent="0.25">
      <c r="B54" s="3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3" x14ac:dyDescent="0.25">
      <c r="B55" s="34" t="s">
        <v>40</v>
      </c>
      <c r="C55" s="37">
        <v>-258.71375369048189</v>
      </c>
      <c r="D55" s="37">
        <v>-40.616504698743881</v>
      </c>
      <c r="E55" s="37">
        <v>127.33377688741041</v>
      </c>
      <c r="F55" s="37">
        <v>265.79715699359451</v>
      </c>
      <c r="G55" s="37">
        <v>370.28896962554677</v>
      </c>
      <c r="H55" s="37">
        <v>507.2545140421322</v>
      </c>
      <c r="I55" s="37">
        <v>611.95769583737342</v>
      </c>
      <c r="J55" s="37">
        <v>732.14612481864742</v>
      </c>
      <c r="K55" s="37">
        <v>854.36973095823373</v>
      </c>
      <c r="L55" s="37">
        <v>1000.7724141672232</v>
      </c>
      <c r="M55" s="37">
        <v>1114.8481772459882</v>
      </c>
    </row>
    <row r="56" spans="2:13" x14ac:dyDescent="0.25">
      <c r="B56" s="2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2:13" ht="15.75" x14ac:dyDescent="0.25">
      <c r="B57" s="2" t="s">
        <v>0</v>
      </c>
      <c r="C57" s="3">
        <v>2022</v>
      </c>
      <c r="D57" s="3">
        <v>2023</v>
      </c>
      <c r="E57" s="3">
        <v>2024</v>
      </c>
      <c r="F57" s="3">
        <v>2025</v>
      </c>
      <c r="G57" s="3">
        <v>2026</v>
      </c>
      <c r="H57" s="3">
        <v>2027</v>
      </c>
      <c r="I57" s="3">
        <v>2028</v>
      </c>
      <c r="J57" s="3">
        <v>2029</v>
      </c>
      <c r="K57" s="3">
        <v>2030</v>
      </c>
      <c r="L57" s="3">
        <v>2031</v>
      </c>
      <c r="M57" s="3">
        <v>2032</v>
      </c>
    </row>
    <row r="58" spans="2:13" x14ac:dyDescent="0.25"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2:13" x14ac:dyDescent="0.25">
      <c r="B59" s="41" t="s">
        <v>41</v>
      </c>
      <c r="C59" s="9">
        <v>223.78980275721247</v>
      </c>
      <c r="D59" s="9">
        <v>542.46767753176152</v>
      </c>
      <c r="E59" s="9">
        <v>688.71504824853446</v>
      </c>
      <c r="F59" s="9">
        <v>825.20543824013566</v>
      </c>
      <c r="G59" s="9">
        <v>955.90006864749068</v>
      </c>
      <c r="H59" s="9">
        <v>1092.3381477151495</v>
      </c>
      <c r="I59" s="9">
        <v>1197.4589502540612</v>
      </c>
      <c r="J59" s="9">
        <v>1300.245342420857</v>
      </c>
      <c r="K59" s="9">
        <v>1393.5805959188667</v>
      </c>
      <c r="L59" s="9">
        <v>1480.5423852242511</v>
      </c>
      <c r="M59" s="9">
        <v>1554.1455156103086</v>
      </c>
    </row>
    <row r="60" spans="2:13" x14ac:dyDescent="0.25">
      <c r="B60" s="41" t="s">
        <v>42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</row>
    <row r="61" spans="2:13" x14ac:dyDescent="0.25">
      <c r="B61" s="41" t="s">
        <v>43</v>
      </c>
      <c r="C61" s="9">
        <v>8.3533639999999991</v>
      </c>
      <c r="D61" s="9">
        <v>8.8397598065127116</v>
      </c>
      <c r="E61" s="9">
        <v>9.2985851821186056</v>
      </c>
      <c r="F61" s="9">
        <v>9.7452277240963987</v>
      </c>
      <c r="G61" s="9">
        <v>10.188208383848142</v>
      </c>
      <c r="H61" s="9">
        <v>10.646090020966351</v>
      </c>
      <c r="I61" s="9">
        <v>11.119133988653996</v>
      </c>
      <c r="J61" s="9">
        <v>11.597780290445357</v>
      </c>
      <c r="K61" s="9">
        <v>12.073432150749859</v>
      </c>
      <c r="L61" s="9">
        <v>12.551418170072099</v>
      </c>
      <c r="M61" s="9">
        <v>13.049862420977268</v>
      </c>
    </row>
    <row r="62" spans="2:13" x14ac:dyDescent="0.25">
      <c r="B62" s="41" t="s">
        <v>44</v>
      </c>
      <c r="C62" s="9">
        <v>232.14316675721247</v>
      </c>
      <c r="D62" s="9">
        <v>551.30743733827421</v>
      </c>
      <c r="E62" s="9">
        <v>698.01363343065304</v>
      </c>
      <c r="F62" s="9">
        <v>834.95066596423214</v>
      </c>
      <c r="G62" s="9">
        <v>966.08827703133898</v>
      </c>
      <c r="H62" s="9">
        <v>1102.9842377361158</v>
      </c>
      <c r="I62" s="9">
        <v>1208.578084242715</v>
      </c>
      <c r="J62" s="9">
        <v>1311.8431227113024</v>
      </c>
      <c r="K62" s="9">
        <v>1405.6540280696165</v>
      </c>
      <c r="L62" s="9">
        <v>1493.093803394323</v>
      </c>
      <c r="M62" s="9">
        <v>1567.1953780312861</v>
      </c>
    </row>
    <row r="63" spans="2:13" x14ac:dyDescent="0.25">
      <c r="B63" s="42" t="s">
        <v>45</v>
      </c>
      <c r="C63" s="43">
        <v>4.3350557344756256E-2</v>
      </c>
      <c r="D63" s="43">
        <v>5.0919994908880606E-2</v>
      </c>
      <c r="E63" s="43">
        <v>4.7474252113560232E-2</v>
      </c>
      <c r="F63" s="43">
        <v>5.1866791954429163E-2</v>
      </c>
      <c r="G63" s="43">
        <v>6.0909811106621713E-2</v>
      </c>
      <c r="H63" s="43">
        <v>6.9794248987458618E-2</v>
      </c>
      <c r="I63" s="43">
        <v>7.8523521462476764E-2</v>
      </c>
      <c r="J63" s="43">
        <v>8.5899231395287046E-2</v>
      </c>
      <c r="K63" s="43">
        <v>8.8766120613928037E-2</v>
      </c>
      <c r="L63" s="43">
        <v>9.1574604231754869E-2</v>
      </c>
      <c r="M63" s="43">
        <v>9.4324770886366885E-2</v>
      </c>
    </row>
    <row r="64" spans="2:13" x14ac:dyDescent="0.25">
      <c r="B64" s="26"/>
      <c r="C64" s="44">
        <v>2.070055297997013E-2</v>
      </c>
      <c r="D64" s="44">
        <v>4.5075811167457999E-2</v>
      </c>
      <c r="E64" s="44">
        <v>5.4201558869535232E-2</v>
      </c>
      <c r="F64" s="44">
        <v>6.1802859209338146E-2</v>
      </c>
      <c r="G64" s="44">
        <v>6.8333576340172161E-2</v>
      </c>
      <c r="H64" s="44">
        <v>7.4588205403665869E-2</v>
      </c>
      <c r="I64" s="44">
        <v>7.8175556124325585E-2</v>
      </c>
      <c r="J64" s="44">
        <v>8.1273864269622839E-2</v>
      </c>
      <c r="K64" s="44">
        <v>8.3573510838801462E-2</v>
      </c>
      <c r="L64" s="44">
        <v>8.5308582221462731E-2</v>
      </c>
      <c r="M64" s="44">
        <v>8.6038638426207778E-2</v>
      </c>
    </row>
    <row r="65" spans="2:13" x14ac:dyDescent="0.25">
      <c r="B65" s="34" t="s">
        <v>46</v>
      </c>
      <c r="C65" s="37">
        <v>232.14316675721247</v>
      </c>
      <c r="D65" s="37">
        <v>551.30743733827421</v>
      </c>
      <c r="E65" s="37">
        <v>698.01363343065304</v>
      </c>
      <c r="F65" s="37">
        <v>834.95066596423214</v>
      </c>
      <c r="G65" s="37">
        <v>966.08827703133898</v>
      </c>
      <c r="H65" s="37">
        <v>1102.9842377361158</v>
      </c>
      <c r="I65" s="37">
        <v>1208.578084242715</v>
      </c>
      <c r="J65" s="37">
        <v>1311.8431227113024</v>
      </c>
      <c r="K65" s="37">
        <v>1405.6540280696165</v>
      </c>
      <c r="L65" s="37">
        <v>1493.093803394323</v>
      </c>
      <c r="M65" s="37">
        <v>1567.1953780312861</v>
      </c>
    </row>
    <row r="66" spans="2:13" x14ac:dyDescent="0.25">
      <c r="B66" s="45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2:13" x14ac:dyDescent="0.25">
      <c r="B67" s="46" t="s">
        <v>47</v>
      </c>
      <c r="C67" s="9">
        <v>-1.3254217572405635</v>
      </c>
      <c r="D67" s="9">
        <v>18.594430083701493</v>
      </c>
      <c r="E67" s="9">
        <v>10.902771888683437</v>
      </c>
      <c r="F67" s="9">
        <v>10.380447191855133</v>
      </c>
      <c r="G67" s="9">
        <v>10.096814906986385</v>
      </c>
      <c r="H67" s="9">
        <v>10.316357383360446</v>
      </c>
      <c r="I67" s="9">
        <v>12.227502313348829</v>
      </c>
      <c r="J67" s="9">
        <v>12.329468929546296</v>
      </c>
      <c r="K67" s="9">
        <v>12.199391868857681</v>
      </c>
      <c r="L67" s="9">
        <v>12.212461678489088</v>
      </c>
      <c r="M67" s="9">
        <v>13.708209314908803</v>
      </c>
    </row>
    <row r="68" spans="2:13" x14ac:dyDescent="0.25">
      <c r="B68" s="26" t="s">
        <v>48</v>
      </c>
      <c r="C68" s="9">
        <v>100</v>
      </c>
      <c r="D68" s="9">
        <v>40</v>
      </c>
      <c r="E68" s="9">
        <v>20</v>
      </c>
      <c r="F68" s="9">
        <v>45</v>
      </c>
      <c r="G68" s="9">
        <v>25</v>
      </c>
      <c r="H68" s="9">
        <v>50</v>
      </c>
      <c r="I68" s="9">
        <v>20</v>
      </c>
      <c r="J68" s="9">
        <v>45</v>
      </c>
      <c r="K68" s="9">
        <v>20</v>
      </c>
      <c r="L68" s="9">
        <v>50</v>
      </c>
      <c r="M68" s="9">
        <v>30</v>
      </c>
    </row>
    <row r="69" spans="2:13" x14ac:dyDescent="0.25"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2:13" x14ac:dyDescent="0.25">
      <c r="B70" s="34" t="s">
        <v>49</v>
      </c>
      <c r="C70" s="37">
        <v>130.81774499997189</v>
      </c>
      <c r="D70" s="37">
        <v>529.90186742197568</v>
      </c>
      <c r="E70" s="37">
        <v>688.91640531933649</v>
      </c>
      <c r="F70" s="37">
        <v>800.33111315608733</v>
      </c>
      <c r="G70" s="37">
        <v>951.1850919383254</v>
      </c>
      <c r="H70" s="37">
        <v>1063.3005951194762</v>
      </c>
      <c r="I70" s="37">
        <v>1200.8055865560639</v>
      </c>
      <c r="J70" s="37">
        <v>1279.1725916408486</v>
      </c>
      <c r="K70" s="37">
        <v>1397.8534199384742</v>
      </c>
      <c r="L70" s="37">
        <v>1455.306265072812</v>
      </c>
      <c r="M70" s="37">
        <v>1550.9035873461949</v>
      </c>
    </row>
    <row r="71" spans="2:13" x14ac:dyDescent="0.25"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2:13" x14ac:dyDescent="0.25">
      <c r="B72" s="26" t="s">
        <v>50</v>
      </c>
      <c r="C72" s="9">
        <v>124.61450170103321</v>
      </c>
      <c r="D72" s="9">
        <v>245.33701463216593</v>
      </c>
      <c r="E72" s="9">
        <v>232.26156679627979</v>
      </c>
      <c r="F72" s="9">
        <v>213.0059268192131</v>
      </c>
      <c r="G72" s="9">
        <v>189.40882955288731</v>
      </c>
      <c r="H72" s="9">
        <v>162.64502226380787</v>
      </c>
      <c r="I72" s="9">
        <v>132.71450495197476</v>
      </c>
      <c r="J72" s="9">
        <v>97.486438976176473</v>
      </c>
      <c r="K72" s="9">
        <v>59.021072911072061</v>
      </c>
      <c r="L72" s="9">
        <v>18.051321768559774</v>
      </c>
      <c r="M72" s="9">
        <v>0</v>
      </c>
    </row>
    <row r="73" spans="2:13" x14ac:dyDescent="0.25"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2:13" x14ac:dyDescent="0.25">
      <c r="B74" s="26" t="s">
        <v>51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</row>
    <row r="75" spans="2:13" x14ac:dyDescent="0.25">
      <c r="B75" s="26" t="s">
        <v>52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</row>
    <row r="76" spans="2:13" x14ac:dyDescent="0.25">
      <c r="B76" s="26" t="s">
        <v>53</v>
      </c>
      <c r="C76" s="9">
        <v>0</v>
      </c>
      <c r="D76" s="9">
        <v>127</v>
      </c>
      <c r="E76" s="9">
        <v>215</v>
      </c>
      <c r="F76" s="9">
        <v>270</v>
      </c>
      <c r="G76" s="9">
        <v>320</v>
      </c>
      <c r="H76" s="9">
        <v>340</v>
      </c>
      <c r="I76" s="9">
        <v>410</v>
      </c>
      <c r="J76" s="9">
        <v>167.82732799999999</v>
      </c>
      <c r="K76" s="9">
        <v>0</v>
      </c>
      <c r="L76" s="9">
        <v>0</v>
      </c>
      <c r="M76" s="9">
        <v>0</v>
      </c>
    </row>
    <row r="77" spans="2:13" x14ac:dyDescent="0.25">
      <c r="B77" s="26" t="s">
        <v>54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</row>
    <row r="78" spans="2:13" x14ac:dyDescent="0.25">
      <c r="B78" s="26" t="s">
        <v>55</v>
      </c>
      <c r="C78" s="9">
        <v>0</v>
      </c>
      <c r="D78" s="9">
        <v>136.32610625968653</v>
      </c>
      <c r="E78" s="9">
        <v>230.78829012466619</v>
      </c>
      <c r="F78" s="9">
        <v>289.82715504027846</v>
      </c>
      <c r="G78" s="9">
        <v>343.49885041810779</v>
      </c>
      <c r="H78" s="9">
        <v>364.96752856923956</v>
      </c>
      <c r="I78" s="9">
        <v>440.10790209820061</v>
      </c>
      <c r="J78" s="9">
        <v>180.15154448982099</v>
      </c>
      <c r="K78" s="9">
        <v>0</v>
      </c>
      <c r="L78" s="9">
        <v>0</v>
      </c>
      <c r="M78" s="9">
        <v>0</v>
      </c>
    </row>
    <row r="79" spans="2:13" x14ac:dyDescent="0.25">
      <c r="B79" s="26" t="s">
        <v>56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580</v>
      </c>
      <c r="K79" s="9">
        <v>47.264969551008342</v>
      </c>
      <c r="L79" s="9">
        <v>0</v>
      </c>
      <c r="M79" s="9">
        <v>0</v>
      </c>
    </row>
    <row r="80" spans="2:13" x14ac:dyDescent="0.25">
      <c r="B80" s="26" t="s">
        <v>57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1000</v>
      </c>
      <c r="L80" s="9">
        <v>860.66264000000001</v>
      </c>
      <c r="M80" s="9">
        <v>0</v>
      </c>
    </row>
    <row r="81" spans="2:13" x14ac:dyDescent="0.25">
      <c r="B81" s="26" t="s">
        <v>58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</row>
    <row r="82" spans="2:13" x14ac:dyDescent="0.25">
      <c r="B82" s="26" t="s">
        <v>59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</row>
    <row r="83" spans="2:13" x14ac:dyDescent="0.25">
      <c r="B83" s="26" t="s">
        <v>60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260</v>
      </c>
      <c r="M83" s="9">
        <v>730.956978448992</v>
      </c>
    </row>
    <row r="84" spans="2:13" x14ac:dyDescent="0.25">
      <c r="B84" s="26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2:13" x14ac:dyDescent="0.25">
      <c r="B85" s="34" t="s">
        <v>49</v>
      </c>
      <c r="C85" s="47">
        <v>6.2032432989386876</v>
      </c>
      <c r="D85" s="47">
        <v>21.238746530123194</v>
      </c>
      <c r="E85" s="47">
        <v>10.866548398390478</v>
      </c>
      <c r="F85" s="47">
        <v>27.498031296595741</v>
      </c>
      <c r="G85" s="47">
        <v>98.277411967330181</v>
      </c>
      <c r="H85" s="47">
        <v>195.68804428642875</v>
      </c>
      <c r="I85" s="47">
        <v>217.98317950588853</v>
      </c>
      <c r="J85" s="47">
        <v>253.70728017485112</v>
      </c>
      <c r="K85" s="47">
        <v>291.56737747639386</v>
      </c>
      <c r="L85" s="47">
        <v>316.59230330425225</v>
      </c>
      <c r="M85" s="47">
        <v>819.94660889720285</v>
      </c>
    </row>
    <row r="86" spans="2:13" x14ac:dyDescent="0.25"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x14ac:dyDescent="0.25">
      <c r="B87" s="26" t="s">
        <v>61</v>
      </c>
      <c r="C87" s="9">
        <v>0</v>
      </c>
      <c r="D87" s="9">
        <v>0</v>
      </c>
      <c r="E87" s="9">
        <v>0</v>
      </c>
      <c r="F87" s="9">
        <v>0</v>
      </c>
      <c r="G87" s="9">
        <v>79.479306434516573</v>
      </c>
      <c r="H87" s="9">
        <v>178.22455898777557</v>
      </c>
      <c r="I87" s="9">
        <v>203.98589861245776</v>
      </c>
      <c r="J87" s="9">
        <v>231.20403941641501</v>
      </c>
      <c r="K87" s="9">
        <v>255.20134820830435</v>
      </c>
      <c r="L87" s="9">
        <v>282.26914245742125</v>
      </c>
      <c r="M87" s="9">
        <v>278.71204431149647</v>
      </c>
    </row>
    <row r="88" spans="2:13" x14ac:dyDescent="0.25">
      <c r="B88" s="26" t="s">
        <v>62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</row>
    <row r="89" spans="2:13" x14ac:dyDescent="0.25">
      <c r="B89" s="26" t="s">
        <v>63</v>
      </c>
      <c r="C89" s="9">
        <v>270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</row>
    <row r="90" spans="2:13" x14ac:dyDescent="0.25"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x14ac:dyDescent="0.25">
      <c r="B91" s="34" t="s">
        <v>64</v>
      </c>
      <c r="C91" s="37">
        <v>276.20324329893867</v>
      </c>
      <c r="D91" s="37">
        <v>21.238746530123194</v>
      </c>
      <c r="E91" s="37">
        <v>10.866548398390478</v>
      </c>
      <c r="F91" s="37">
        <v>27.498031296595741</v>
      </c>
      <c r="G91" s="37">
        <v>18.798105532813608</v>
      </c>
      <c r="H91" s="37">
        <v>17.463485298653183</v>
      </c>
      <c r="I91" s="37">
        <v>13.997280893430769</v>
      </c>
      <c r="J91" s="37">
        <v>22.503240758436107</v>
      </c>
      <c r="K91" s="37">
        <v>36.366029268089505</v>
      </c>
      <c r="L91" s="37">
        <v>34.323160846831001</v>
      </c>
      <c r="M91" s="37">
        <v>541.23456458570638</v>
      </c>
    </row>
    <row r="92" spans="2:13" x14ac:dyDescent="0.25">
      <c r="B92" s="26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2:13" x14ac:dyDescent="0.25">
      <c r="B93" s="34" t="s">
        <v>65</v>
      </c>
      <c r="C93" s="37">
        <v>329.3032432989387</v>
      </c>
      <c r="D93" s="37">
        <v>350.54198982906189</v>
      </c>
      <c r="E93" s="37">
        <v>361.40853822745237</v>
      </c>
      <c r="F93" s="37">
        <v>388.90656952404811</v>
      </c>
      <c r="G93" s="37">
        <v>407.70467505686173</v>
      </c>
      <c r="H93" s="37">
        <v>425.16816035551494</v>
      </c>
      <c r="I93" s="37">
        <v>439.16544124894574</v>
      </c>
      <c r="J93" s="37">
        <v>461.66868200738185</v>
      </c>
      <c r="K93" s="37">
        <v>498.03471127547135</v>
      </c>
      <c r="L93" s="37">
        <v>532.3578721223023</v>
      </c>
      <c r="M93" s="37">
        <v>1073.5924367080088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Amortizacion Ley</vt:lpstr>
      <vt:lpstr>PYG FC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Salcedo</dc:creator>
  <cp:lastModifiedBy>Luis Salcedo</cp:lastModifiedBy>
  <dcterms:created xsi:type="dcterms:W3CDTF">2022-02-05T14:57:23Z</dcterms:created>
  <dcterms:modified xsi:type="dcterms:W3CDTF">2022-02-05T15:16:11Z</dcterms:modified>
</cp:coreProperties>
</file>